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Finanzplan_2026" sheetId="1" state="visible" r:id="rId1"/>
    <sheet xmlns:r="http://schemas.openxmlformats.org/officeDocument/2006/relationships" name="Budget_Übersicht" sheetId="2" state="visible" r:id="rId2"/>
    <sheet xmlns:r="http://schemas.openxmlformats.org/officeDocument/2006/relationships" name="Eingaben_Annahmen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DD.MM.YYYY"/>
    <numFmt numFmtId="165" formatCode="#,##0.00 \€"/>
  </numFmts>
  <fonts count="9">
    <font>
      <name val="Calibri"/>
      <family val="2"/>
      <color theme="1"/>
      <sz val="11"/>
      <scheme val="minor"/>
    </font>
    <font>
      <name val="Calibri"/>
      <b val="1"/>
      <color rgb="000F766E"/>
      <sz val="14"/>
    </font>
    <font>
      <name val="Calibri"/>
      <b val="1"/>
      <color rgb="00FFFFFF"/>
      <sz val="11"/>
    </font>
    <font>
      <name val="Calibri"/>
      <sz val="10"/>
    </font>
    <font>
      <name val="Calibri"/>
      <b val="1"/>
      <sz val="11"/>
    </font>
    <font>
      <name val="Calibri"/>
      <b val="1"/>
      <color rgb="00FFFFFF"/>
      <sz val="10"/>
    </font>
    <font>
      <name val="Calibri"/>
      <b val="1"/>
      <color rgb="000F766E"/>
      <sz val="12"/>
    </font>
    <font>
      <name val="Calibri"/>
      <b val="1"/>
      <color rgb="000F766E"/>
      <sz val="16"/>
    </font>
    <font>
      <name val="Calibri"/>
      <sz val="9"/>
    </font>
  </fonts>
  <fills count="7">
    <fill>
      <patternFill/>
    </fill>
    <fill>
      <patternFill patternType="gray125"/>
    </fill>
    <fill>
      <patternFill patternType="solid">
        <fgColor rgb="00F0FDFA"/>
      </patternFill>
    </fill>
    <fill>
      <patternFill patternType="solid">
        <fgColor rgb="000F766E"/>
      </patternFill>
    </fill>
    <fill>
      <patternFill patternType="solid">
        <fgColor rgb="00FFFFFF"/>
      </patternFill>
    </fill>
    <fill>
      <patternFill patternType="solid">
        <fgColor rgb="0014B8A6"/>
      </patternFill>
    </fill>
    <fill>
      <patternFill patternType="solid">
        <fgColor rgb="00FFFBEB"/>
      </patternFill>
    </fill>
  </fills>
  <borders count="6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  <border>
      <left/>
      <right/>
      <top style="thin">
        <color rgb="00D1D5DB"/>
      </top>
      <bottom/>
      <diagonal/>
    </border>
    <border>
      <left/>
      <right style="thin">
        <color rgb="00D1D5DB"/>
      </right>
      <top style="thin">
        <color rgb="00D1D5DB"/>
      </top>
      <bottom/>
      <diagonal/>
    </border>
    <border>
      <left/>
      <right/>
      <top style="thin">
        <color rgb="00D1D5DB"/>
      </top>
      <bottom style="thin">
        <color rgb="00D1D5DB"/>
      </bottom>
      <diagonal/>
    </border>
    <border>
      <left/>
      <right style="thin">
        <color rgb="00D1D5DB"/>
      </right>
      <top style="thin">
        <color rgb="00D1D5DB"/>
      </top>
      <bottom style="thin">
        <color rgb="00D1D5DB"/>
      </bottom>
      <diagonal/>
    </border>
  </borders>
  <cellStyleXfs count="1">
    <xf numFmtId="0" fontId="0" fillId="0" borderId="0"/>
  </cellStyleXfs>
  <cellXfs count="43">
    <xf numFmtId="0" fontId="0" fillId="0" borderId="0" pivotButton="0" quotePrefix="0" xfId="0"/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center" vertical="center"/>
    </xf>
    <xf numFmtId="49" fontId="3" fillId="4" borderId="1" applyAlignment="1" pivotButton="0" quotePrefix="0" xfId="0">
      <alignment horizontal="left" vertical="center"/>
    </xf>
    <xf numFmtId="164" fontId="3" fillId="4" borderId="1" applyAlignment="1" pivotButton="0" quotePrefix="0" xfId="0">
      <alignment horizontal="left" vertical="center"/>
    </xf>
    <xf numFmtId="0" fontId="3" fillId="4" borderId="1" applyAlignment="1" pivotButton="0" quotePrefix="0" xfId="0">
      <alignment horizontal="left" vertical="center"/>
    </xf>
    <xf numFmtId="165" fontId="3" fillId="4" borderId="1" applyAlignment="1" pivotButton="0" quotePrefix="0" xfId="0">
      <alignment horizontal="right" vertical="center"/>
    </xf>
    <xf numFmtId="10" fontId="3" fillId="4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49" fontId="3" fillId="2" borderId="1" applyAlignment="1" pivotButton="0" quotePrefix="0" xfId="0">
      <alignment horizontal="left" vertical="center"/>
    </xf>
    <xf numFmtId="164" fontId="3" fillId="2" borderId="1" applyAlignment="1" pivotButton="0" quotePrefix="0" xfId="0">
      <alignment horizontal="left" vertical="center"/>
    </xf>
    <xf numFmtId="0" fontId="3" fillId="2" borderId="1" applyAlignment="1" pivotButton="0" quotePrefix="0" xfId="0">
      <alignment horizontal="left" vertical="center"/>
    </xf>
    <xf numFmtId="165" fontId="3" fillId="2" borderId="1" applyAlignment="1" pivotButton="0" quotePrefix="0" xfId="0">
      <alignment horizontal="right" vertical="center"/>
    </xf>
    <xf numFmtId="10" fontId="3" fillId="2" borderId="1" applyAlignment="1" pivotButton="0" quotePrefix="0" xfId="0">
      <alignment horizontal="center" vertical="center"/>
    </xf>
    <xf numFmtId="0" fontId="3" fillId="2" borderId="1" applyAlignment="1" pivotButton="0" quotePrefix="0" xfId="0">
      <alignment horizontal="center" vertical="center"/>
    </xf>
    <xf numFmtId="0" fontId="5" fillId="5" borderId="1" pivotButton="0" quotePrefix="0" xfId="0"/>
    <xf numFmtId="0" fontId="0" fillId="5" borderId="1" pivotButton="0" quotePrefix="0" xfId="0"/>
    <xf numFmtId="165" fontId="5" fillId="5" borderId="1" applyAlignment="1" pivotButton="0" quotePrefix="0" xfId="0">
      <alignment horizontal="right" vertical="center"/>
    </xf>
    <xf numFmtId="0" fontId="6" fillId="0" borderId="0" applyAlignment="1" pivotButton="0" quotePrefix="0" xfId="0">
      <alignment horizontal="left" vertical="center"/>
    </xf>
    <xf numFmtId="0" fontId="4" fillId="2" borderId="1" applyAlignment="1" pivotButton="0" quotePrefix="0" xfId="0">
      <alignment horizontal="left" vertical="center"/>
    </xf>
    <xf numFmtId="165" fontId="7" fillId="2" borderId="1" applyAlignment="1" pivotButton="0" quotePrefix="0" xfId="0">
      <alignment horizontal="right" vertical="center"/>
    </xf>
    <xf numFmtId="0" fontId="4" fillId="4" borderId="1" applyAlignment="1" pivotButton="0" quotePrefix="0" xfId="0">
      <alignment horizontal="left" vertical="center"/>
    </xf>
    <xf numFmtId="165" fontId="7" fillId="4" borderId="1" applyAlignment="1" pivotButton="0" quotePrefix="0" xfId="0">
      <alignment horizontal="right" vertical="center"/>
    </xf>
    <xf numFmtId="10" fontId="7" fillId="4" borderId="1" applyAlignment="1" pivotButton="0" quotePrefix="0" xfId="0">
      <alignment horizontal="right" vertical="center"/>
    </xf>
    <xf numFmtId="3" fontId="7" fillId="2" borderId="1" applyAlignment="1" pivotButton="0" quotePrefix="0" xfId="0">
      <alignment horizontal="right" vertical="center"/>
    </xf>
    <xf numFmtId="10" fontId="3" fillId="2" borderId="1" applyAlignment="1" pivotButton="0" quotePrefix="0" xfId="0">
      <alignment horizontal="right" vertical="center"/>
    </xf>
    <xf numFmtId="10" fontId="3" fillId="4" borderId="1" applyAlignment="1" pivotButton="0" quotePrefix="0" xfId="0">
      <alignment horizontal="right" vertical="center"/>
    </xf>
    <xf numFmtId="165" fontId="3" fillId="6" borderId="1" applyAlignment="1" pivotButton="0" quotePrefix="0" xfId="0">
      <alignment horizontal="right" vertical="center"/>
    </xf>
    <xf numFmtId="0" fontId="8" fillId="2" borderId="1" applyAlignment="1" pivotButton="0" quotePrefix="0" xfId="0">
      <alignment horizontal="left" vertical="center"/>
    </xf>
    <xf numFmtId="10" fontId="3" fillId="6" borderId="1" applyAlignment="1" pivotButton="0" quotePrefix="0" xfId="0">
      <alignment horizontal="right" vertical="center"/>
    </xf>
    <xf numFmtId="0" fontId="8" fillId="4" borderId="1" applyAlignment="1" pivotButton="0" quotePrefix="0" xfId="0">
      <alignment horizontal="left" vertical="center"/>
    </xf>
    <xf numFmtId="49" fontId="3" fillId="6" borderId="1" applyAlignment="1" pivotButton="0" quotePrefix="0" xfId="0">
      <alignment horizontal="right" vertical="center"/>
    </xf>
    <xf numFmtId="10" fontId="3" fillId="6" borderId="1" applyAlignment="1" pivotButton="0" quotePrefix="0" xfId="0">
      <alignment horizontal="center" vertical="center"/>
    </xf>
    <xf numFmtId="0" fontId="0" fillId="0" borderId="4" pivotButton="0" quotePrefix="0" xfId="0"/>
    <xf numFmtId="0" fontId="0" fillId="0" borderId="5" pivotButton="0" quotePrefix="0" xfId="0"/>
    <xf numFmtId="164" fontId="3" fillId="4" borderId="1" applyAlignment="1" pivotButton="0" quotePrefix="0" xfId="0">
      <alignment horizontal="left" vertical="center"/>
    </xf>
    <xf numFmtId="165" fontId="3" fillId="4" borderId="1" applyAlignment="1" pivotButton="0" quotePrefix="0" xfId="0">
      <alignment horizontal="right" vertical="center"/>
    </xf>
    <xf numFmtId="164" fontId="3" fillId="2" borderId="1" applyAlignment="1" pivotButton="0" quotePrefix="0" xfId="0">
      <alignment horizontal="left" vertical="center"/>
    </xf>
    <xf numFmtId="165" fontId="3" fillId="2" borderId="1" applyAlignment="1" pivotButton="0" quotePrefix="0" xfId="0">
      <alignment horizontal="right" vertical="center"/>
    </xf>
    <xf numFmtId="165" fontId="5" fillId="5" borderId="1" applyAlignment="1" pivotButton="0" quotePrefix="0" xfId="0">
      <alignment horizontal="right" vertical="center"/>
    </xf>
    <xf numFmtId="165" fontId="7" fillId="2" borderId="1" applyAlignment="1" pivotButton="0" quotePrefix="0" xfId="0">
      <alignment horizontal="right" vertical="center"/>
    </xf>
    <xf numFmtId="165" fontId="7" fillId="4" borderId="1" applyAlignment="1" pivotButton="0" quotePrefix="0" xfId="0">
      <alignment horizontal="right" vertical="center"/>
    </xf>
    <xf numFmtId="165" fontId="3" fillId="6" borderId="1" applyAlignment="1" pivotButton="0" quotePrefix="0" xfId="0">
      <alignment horizontal="righ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Einnahmen vs. Ausgaben je Monat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'Budget_Übersicht'!B25</f>
            </strRef>
          </tx>
          <spPr>
            <a:solidFill xmlns:a="http://schemas.openxmlformats.org/drawingml/2006/main">
              <a:srgbClr val="0F766E"/>
            </a:solidFill>
            <a:ln xmlns:a="http://schemas.openxmlformats.org/drawingml/2006/main">
              <a:prstDash val="solid"/>
            </a:ln>
          </spPr>
          <cat>
            <numRef>
              <f>'Budget_Übersicht'!$A$26:$A$28</f>
            </numRef>
          </cat>
          <val>
            <numRef>
              <f>'Budget_Übersicht'!$B$26:$B$28</f>
            </numRef>
          </val>
        </ser>
        <ser>
          <idx val="1"/>
          <order val="1"/>
          <tx>
            <strRef>
              <f>'Budget_Übersicht'!C25</f>
            </strRef>
          </tx>
          <spPr>
            <a:solidFill xmlns:a="http://schemas.openxmlformats.org/drawingml/2006/main">
              <a:srgbClr val="DC2626"/>
            </a:solidFill>
            <a:ln xmlns:a="http://schemas.openxmlformats.org/drawingml/2006/main">
              <a:prstDash val="solid"/>
            </a:ln>
          </spPr>
          <cat>
            <numRef>
              <f>'Budget_Übersicht'!$A$26:$A$28</f>
            </numRef>
          </cat>
          <val>
            <numRef>
              <f>'Budget_Übersicht'!$C$26:$C$28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Monat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Betrag (€)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Ausgabenanteile nach Kategorie</a:t>
            </a:r>
          </a:p>
        </rich>
      </tx>
    </title>
    <plotArea>
      <pieChart>
        <varyColors val="1"/>
        <ser>
          <idx val="0"/>
          <order val="0"/>
          <tx>
            <strRef>
              <f>'Budget_Übersicht'!B14</f>
            </strRef>
          </tx>
          <spPr>
            <a:ln xmlns:a="http://schemas.openxmlformats.org/drawingml/2006/main">
              <a:prstDash val="solid"/>
            </a:ln>
          </spPr>
          <cat>
            <numRef>
              <f>'Budget_Übersicht'!$A$15:$A$22</f>
            </numRef>
          </cat>
          <val>
            <numRef>
              <f>'Budget_Übersicht'!$B$15:$B$22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charts/chart3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Monatlicher Saldo (Cashflow)</a:t>
            </a:r>
          </a:p>
        </rich>
      </tx>
    </title>
    <plotArea>
      <lineChart>
        <grouping val="standard"/>
        <ser>
          <idx val="0"/>
          <order val="0"/>
          <tx>
            <strRef>
              <f>'Budget_Übersicht'!D25</f>
            </strRef>
          </tx>
          <spPr>
            <a:ln xmlns:a="http://schemas.openxmlformats.org/drawingml/2006/main" w="25000">
              <a:solidFill>
                <a:srgbClr val="14B8A6"/>
              </a:solidFill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'Budget_Übersicht'!$A$26:$A$28</f>
            </numRef>
          </cat>
          <val>
            <numRef>
              <f>'Budget_Übersicht'!$D$26:$D$28</f>
            </numRef>
          </val>
        </ser>
        <axId val="10"/>
        <axId val="100"/>
      </line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Monat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Saldo (€)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Relationship Type="http://schemas.openxmlformats.org/officeDocument/2006/relationships/chart" Target="/xl/charts/chart3.xml" Id="rId3"/></Relationships>
</file>

<file path=xl/drawings/drawing1.xml><?xml version="1.0" encoding="utf-8"?>
<wsDr xmlns="http://schemas.openxmlformats.org/drawingml/2006/spreadsheetDrawing">
  <oneCellAnchor>
    <from>
      <col>3</col>
      <colOff>0</colOff>
      <row>2</row>
      <rowOff>0</rowOff>
    </from>
    <ext cx="5760000" cy="36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3</col>
      <colOff>0</colOff>
      <row>21</row>
      <rowOff>0</rowOff>
    </from>
    <ext cx="5760000" cy="432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  <oneCellAnchor>
    <from>
      <col>3</col>
      <colOff>0</colOff>
      <row>36</row>
      <rowOff>0</rowOff>
    </from>
    <ext cx="5760000" cy="3600000"/>
    <graphicFrame>
      <nvGraphicFramePr>
        <cNvPr id="3" name="Chart 3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Q14"/>
  <sheetViews>
    <sheetView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12" customWidth="1" min="1" max="1"/>
    <col width="14" customWidth="1" min="2" max="2"/>
    <col width="16" customWidth="1" min="3" max="3"/>
    <col width="18" customWidth="1" min="4" max="4"/>
    <col width="12" customWidth="1" min="5" max="5"/>
    <col width="14" customWidth="1" min="6" max="6"/>
    <col width="13" customWidth="1" min="7" max="7"/>
    <col width="14" customWidth="1" min="8" max="8"/>
    <col width="14" customWidth="1" min="9" max="9"/>
    <col width="20" customWidth="1" min="10" max="10"/>
    <col width="10" customWidth="1" min="11" max="11"/>
    <col width="14" customWidth="1" min="12" max="12"/>
    <col width="14" customWidth="1" min="13" max="13"/>
    <col width="14" customWidth="1" min="14" max="14"/>
    <col width="14" customWidth="1" min="15" max="15"/>
    <col width="14" customWidth="1" min="16" max="16"/>
    <col width="12" customWidth="1" min="17" max="17"/>
  </cols>
  <sheetData>
    <row r="1" ht="22" customHeight="1">
      <c r="A1" s="1" t="inlineStr">
        <is>
          <t>Finanzplan 2026 – Monatliche Ein- und Ausgaben</t>
        </is>
      </c>
      <c r="B1" s="33" t="n"/>
      <c r="C1" s="33" t="n"/>
      <c r="D1" s="33" t="n"/>
      <c r="E1" s="33" t="n"/>
      <c r="F1" s="33" t="n"/>
      <c r="G1" s="33" t="n"/>
      <c r="H1" s="33" t="n"/>
      <c r="I1" s="33" t="n"/>
      <c r="J1" s="33" t="n"/>
      <c r="K1" s="33" t="n"/>
      <c r="L1" s="33" t="n"/>
      <c r="M1" s="33" t="n"/>
      <c r="N1" s="33" t="n"/>
      <c r="O1" s="33" t="n"/>
      <c r="P1" s="33" t="n"/>
      <c r="Q1" s="34" t="n"/>
    </row>
    <row r="2" ht="20" customHeight="1">
      <c r="A2" s="2" t="inlineStr">
        <is>
          <t>Monat</t>
        </is>
      </c>
      <c r="B2" s="2" t="inlineStr">
        <is>
          <t>Datum</t>
        </is>
      </c>
      <c r="C2" s="2" t="inlineStr">
        <is>
          <t>Kategorie</t>
        </is>
      </c>
      <c r="D2" s="2" t="inlineStr">
        <is>
          <t>Unterkategorie</t>
        </is>
      </c>
      <c r="E2" s="2" t="inlineStr">
        <is>
          <t>Typ</t>
        </is>
      </c>
      <c r="F2" s="2" t="inlineStr">
        <is>
          <t>Betrag</t>
        </is>
      </c>
      <c r="G2" s="2" t="inlineStr">
        <is>
          <t>Fix/Variabel</t>
        </is>
      </c>
      <c r="H2" s="2" t="inlineStr">
        <is>
          <t>Zahlungsart</t>
        </is>
      </c>
      <c r="I2" s="2" t="inlineStr">
        <is>
          <t>Konto</t>
        </is>
      </c>
      <c r="J2" s="2" t="inlineStr">
        <is>
          <t>Notiz</t>
        </is>
      </c>
      <c r="K2" s="2" t="inlineStr">
        <is>
          <t>USt-Satz</t>
        </is>
      </c>
      <c r="L2" s="2" t="inlineStr">
        <is>
          <t>Netto</t>
        </is>
      </c>
      <c r="M2" s="2" t="inlineStr">
        <is>
          <t>USt-Betrag</t>
        </is>
      </c>
      <c r="N2" s="2" t="inlineStr">
        <is>
          <t>Brutto</t>
        </is>
      </c>
      <c r="O2" s="2" t="inlineStr">
        <is>
          <t>Budget-Plan</t>
        </is>
      </c>
      <c r="P2" s="2" t="inlineStr">
        <is>
          <t>Abweichung</t>
        </is>
      </c>
      <c r="Q2" s="2" t="inlineStr">
        <is>
          <t>Status</t>
        </is>
      </c>
    </row>
    <row r="3">
      <c r="A3" s="3" t="inlineStr">
        <is>
          <t>Januar</t>
        </is>
      </c>
      <c r="B3" s="35" t="n">
        <v>46053</v>
      </c>
      <c r="C3" s="5" t="inlineStr">
        <is>
          <t>Gehalt</t>
        </is>
      </c>
      <c r="D3" s="5" t="inlineStr">
        <is>
          <t>Festgehalt</t>
        </is>
      </c>
      <c r="E3" s="5" t="inlineStr">
        <is>
          <t>Einnahme</t>
        </is>
      </c>
      <c r="F3" s="36" t="n">
        <v>3850</v>
      </c>
      <c r="G3" s="5" t="inlineStr">
        <is>
          <t>Fix</t>
        </is>
      </c>
      <c r="H3" s="5" t="inlineStr">
        <is>
          <t>Überweisung</t>
        </is>
      </c>
      <c r="I3" s="5" t="inlineStr">
        <is>
          <t>Girokonto</t>
        </is>
      </c>
      <c r="J3" s="5" t="inlineStr">
        <is>
          <t>Monatliches Nettoeinkommen</t>
        </is>
      </c>
      <c r="K3" s="7" t="n">
        <v>0</v>
      </c>
      <c r="L3" s="36">
        <f>IF(K3=19%,F3/1,19,IF(K3=7%,F3/1,07,F3))</f>
        <v/>
      </c>
      <c r="M3" s="36">
        <f>F3-L3</f>
        <v/>
      </c>
      <c r="N3" s="36">
        <f>F3</f>
        <v/>
      </c>
      <c r="O3" s="36" t="n">
        <v>2800</v>
      </c>
      <c r="P3" s="36">
        <f>F3-O3</f>
        <v/>
      </c>
      <c r="Q3" s="8">
        <f>IF(P3&gt;0,"Über Plan",IF(P3=0,"Im Plan","Unter Plan"))</f>
        <v/>
      </c>
    </row>
    <row r="4">
      <c r="A4" s="9" t="inlineStr">
        <is>
          <t>Februar</t>
        </is>
      </c>
      <c r="B4" s="37" t="n">
        <v>46054</v>
      </c>
      <c r="C4" s="11" t="inlineStr">
        <is>
          <t>Miete</t>
        </is>
      </c>
      <c r="D4" s="11" t="inlineStr">
        <is>
          <t>Kaltmiete + NK</t>
        </is>
      </c>
      <c r="E4" s="11" t="inlineStr">
        <is>
          <t>Ausgabe</t>
        </is>
      </c>
      <c r="F4" s="38" t="n">
        <v>1150</v>
      </c>
      <c r="G4" s="11" t="inlineStr">
        <is>
          <t>Fix</t>
        </is>
      </c>
      <c r="H4" s="11" t="inlineStr">
        <is>
          <t>Lastschrift</t>
        </is>
      </c>
      <c r="I4" s="11" t="inlineStr">
        <is>
          <t>Girokonto</t>
        </is>
      </c>
      <c r="J4" s="11" t="inlineStr">
        <is>
          <t>Warm inkl. Nebenkosten</t>
        </is>
      </c>
      <c r="K4" s="13" t="n">
        <v>0</v>
      </c>
      <c r="L4" s="38">
        <f>IF(K4=19%,F4/1,19,IF(K4=7%,F4/1,07,F4))</f>
        <v/>
      </c>
      <c r="M4" s="38">
        <f>F4-L4</f>
        <v/>
      </c>
      <c r="N4" s="38">
        <f>F4</f>
        <v/>
      </c>
      <c r="O4" s="38" t="n">
        <v>1150</v>
      </c>
      <c r="P4" s="38">
        <f>F4-O4</f>
        <v/>
      </c>
      <c r="Q4" s="14">
        <f>IF(P4&gt;0,"Über Plan",IF(P4=0,"Im Plan","Unter Plan"))</f>
        <v/>
      </c>
    </row>
    <row r="5">
      <c r="A5" s="3" t="inlineStr">
        <is>
          <t>Februar</t>
        </is>
      </c>
      <c r="B5" s="35" t="n">
        <v>46058</v>
      </c>
      <c r="C5" s="5" t="inlineStr">
        <is>
          <t>Lebensmittel</t>
        </is>
      </c>
      <c r="D5" s="5" t="inlineStr">
        <is>
          <t>Supermarkt</t>
        </is>
      </c>
      <c r="E5" s="5" t="inlineStr">
        <is>
          <t>Ausgabe</t>
        </is>
      </c>
      <c r="F5" s="36" t="n">
        <v>320</v>
      </c>
      <c r="G5" s="5" t="inlineStr">
        <is>
          <t>Variabel</t>
        </is>
      </c>
      <c r="H5" s="5" t="inlineStr">
        <is>
          <t>EC-Karte</t>
        </is>
      </c>
      <c r="I5" s="5" t="inlineStr">
        <is>
          <t>Girokonto</t>
        </is>
      </c>
      <c r="J5" s="5" t="inlineStr">
        <is>
          <t>Wocheneinkäufe Feb</t>
        </is>
      </c>
      <c r="K5" s="7" t="n">
        <v>0.07000000000000001</v>
      </c>
      <c r="L5" s="36">
        <f>IF(K5=19%,F5/1,19,IF(K5=7%,F5/1,07,F5))</f>
        <v/>
      </c>
      <c r="M5" s="36">
        <f>F5-L5</f>
        <v/>
      </c>
      <c r="N5" s="36">
        <f>F5</f>
        <v/>
      </c>
      <c r="O5" s="36" t="n">
        <v>300</v>
      </c>
      <c r="P5" s="36">
        <f>F5-O5</f>
        <v/>
      </c>
      <c r="Q5" s="8">
        <f>IF(P5&gt;0,"Über Plan",IF(P5=0,"Im Plan","Unter Plan"))</f>
        <v/>
      </c>
    </row>
    <row r="6">
      <c r="A6" s="9" t="inlineStr">
        <is>
          <t>Februar</t>
        </is>
      </c>
      <c r="B6" s="37" t="n">
        <v>46063</v>
      </c>
      <c r="C6" s="11" t="inlineStr">
        <is>
          <t>Strom</t>
        </is>
      </c>
      <c r="D6" s="11" t="inlineStr">
        <is>
          <t>Stromabschlag</t>
        </is>
      </c>
      <c r="E6" s="11" t="inlineStr">
        <is>
          <t>Ausgabe</t>
        </is>
      </c>
      <c r="F6" s="38" t="n">
        <v>89</v>
      </c>
      <c r="G6" s="11" t="inlineStr">
        <is>
          <t>Fix</t>
        </is>
      </c>
      <c r="H6" s="11" t="inlineStr">
        <is>
          <t>Lastschrift</t>
        </is>
      </c>
      <c r="I6" s="11" t="inlineStr">
        <is>
          <t>Girokonto</t>
        </is>
      </c>
      <c r="J6" s="11" t="inlineStr">
        <is>
          <t>Monatliche Abschlagszahlung</t>
        </is>
      </c>
      <c r="K6" s="13" t="n">
        <v>0.19</v>
      </c>
      <c r="L6" s="38">
        <f>IF(K6=19%,F6/1,19,IF(K6=7%,F6/1,07,F6))</f>
        <v/>
      </c>
      <c r="M6" s="38">
        <f>F6-L6</f>
        <v/>
      </c>
      <c r="N6" s="38">
        <f>F6</f>
        <v/>
      </c>
      <c r="O6" s="38" t="n">
        <v>85</v>
      </c>
      <c r="P6" s="38">
        <f>F6-O6</f>
        <v/>
      </c>
      <c r="Q6" s="14">
        <f>IF(P6&gt;0,"Über Plan",IF(P6=0,"Im Plan","Unter Plan"))</f>
        <v/>
      </c>
    </row>
    <row r="7">
      <c r="A7" s="3" t="inlineStr">
        <is>
          <t>Februar</t>
        </is>
      </c>
      <c r="B7" s="35" t="n">
        <v>46068</v>
      </c>
      <c r="C7" s="5" t="inlineStr">
        <is>
          <t>Versicherung</t>
        </is>
      </c>
      <c r="D7" s="5" t="inlineStr">
        <is>
          <t>KFZ-Haftpflicht</t>
        </is>
      </c>
      <c r="E7" s="5" t="inlineStr">
        <is>
          <t>Ausgabe</t>
        </is>
      </c>
      <c r="F7" s="36" t="n">
        <v>67.5</v>
      </c>
      <c r="G7" s="5" t="inlineStr">
        <is>
          <t>Fix</t>
        </is>
      </c>
      <c r="H7" s="5" t="inlineStr">
        <is>
          <t>Lastschrift</t>
        </is>
      </c>
      <c r="I7" s="5" t="inlineStr">
        <is>
          <t>Girokonto</t>
        </is>
      </c>
      <c r="J7" s="5" t="inlineStr">
        <is>
          <t>Halbjährlich auf mtl. umgerechnet</t>
        </is>
      </c>
      <c r="K7" s="7" t="n">
        <v>0</v>
      </c>
      <c r="L7" s="36">
        <f>IF(K7=19%,F7/1,19,IF(K7=7%,F7/1,07,F7))</f>
        <v/>
      </c>
      <c r="M7" s="36">
        <f>F7-L7</f>
        <v/>
      </c>
      <c r="N7" s="36">
        <f>F7</f>
        <v/>
      </c>
      <c r="O7" s="36" t="n">
        <v>65</v>
      </c>
      <c r="P7" s="36">
        <f>F7-O7</f>
        <v/>
      </c>
      <c r="Q7" s="8">
        <f>IF(P7&gt;0,"Über Plan",IF(P7=0,"Im Plan","Unter Plan"))</f>
        <v/>
      </c>
    </row>
    <row r="8">
      <c r="A8" s="9" t="inlineStr">
        <is>
          <t>Februar</t>
        </is>
      </c>
      <c r="B8" s="37" t="n">
        <v>46073</v>
      </c>
      <c r="C8" s="11" t="inlineStr">
        <is>
          <t>Mobilität</t>
        </is>
      </c>
      <c r="D8" s="11" t="inlineStr">
        <is>
          <t>ÖPNV-Ticket</t>
        </is>
      </c>
      <c r="E8" s="11" t="inlineStr">
        <is>
          <t>Ausgabe</t>
        </is>
      </c>
      <c r="F8" s="38" t="n">
        <v>58</v>
      </c>
      <c r="G8" s="11" t="inlineStr">
        <is>
          <t>Fix</t>
        </is>
      </c>
      <c r="H8" s="11" t="inlineStr">
        <is>
          <t>Dauerauftrag</t>
        </is>
      </c>
      <c r="I8" s="11" t="inlineStr">
        <is>
          <t>Girokonto</t>
        </is>
      </c>
      <c r="J8" s="11" t="inlineStr">
        <is>
          <t>Monatsticket Nahverkehr</t>
        </is>
      </c>
      <c r="K8" s="13" t="n">
        <v>0.07000000000000001</v>
      </c>
      <c r="L8" s="38">
        <f>IF(K8=19%,F8/1,19,IF(K8=7%,F8/1,07,F8))</f>
        <v/>
      </c>
      <c r="M8" s="38">
        <f>F8-L8</f>
        <v/>
      </c>
      <c r="N8" s="38">
        <f>F8</f>
        <v/>
      </c>
      <c r="O8" s="38" t="n">
        <v>55</v>
      </c>
      <c r="P8" s="38">
        <f>F8-O8</f>
        <v/>
      </c>
      <c r="Q8" s="14">
        <f>IF(P8&gt;0,"Über Plan",IF(P8=0,"Im Plan","Unter Plan"))</f>
        <v/>
      </c>
    </row>
    <row r="9">
      <c r="A9" s="3" t="inlineStr">
        <is>
          <t>Februar</t>
        </is>
      </c>
      <c r="B9" s="35" t="n">
        <v>46075</v>
      </c>
      <c r="C9" s="5" t="inlineStr">
        <is>
          <t>Freizeit</t>
        </is>
      </c>
      <c r="D9" s="5" t="inlineStr">
        <is>
          <t>Sport &amp; Hobby</t>
        </is>
      </c>
      <c r="E9" s="5" t="inlineStr">
        <is>
          <t>Ausgabe</t>
        </is>
      </c>
      <c r="F9" s="36" t="n">
        <v>95</v>
      </c>
      <c r="G9" s="5" t="inlineStr">
        <is>
          <t>Variabel</t>
        </is>
      </c>
      <c r="H9" s="5" t="inlineStr">
        <is>
          <t>EC-Karte</t>
        </is>
      </c>
      <c r="I9" s="5" t="inlineStr">
        <is>
          <t>Girokonto</t>
        </is>
      </c>
      <c r="J9" s="5" t="inlineStr">
        <is>
          <t>Fitnessstudio + Ausgehen</t>
        </is>
      </c>
      <c r="K9" s="7" t="n">
        <v>0.19</v>
      </c>
      <c r="L9" s="36">
        <f>IF(K9=19%,F9/1,19,IF(K9=7%,F9/1,07,F9))</f>
        <v/>
      </c>
      <c r="M9" s="36">
        <f>F9-L9</f>
        <v/>
      </c>
      <c r="N9" s="36">
        <f>F9</f>
        <v/>
      </c>
      <c r="O9" s="36" t="n">
        <v>90</v>
      </c>
      <c r="P9" s="36">
        <f>F9-O9</f>
        <v/>
      </c>
      <c r="Q9" s="8">
        <f>IF(P9&gt;0,"Über Plan",IF(P9=0,"Im Plan","Unter Plan"))</f>
        <v/>
      </c>
    </row>
    <row r="10">
      <c r="A10" s="9" t="inlineStr">
        <is>
          <t>Februar</t>
        </is>
      </c>
      <c r="B10" s="37" t="n">
        <v>46078</v>
      </c>
      <c r="C10" s="11" t="inlineStr">
        <is>
          <t>Weiterbildung</t>
        </is>
      </c>
      <c r="D10" s="11" t="inlineStr">
        <is>
          <t>Online-Kurs</t>
        </is>
      </c>
      <c r="E10" s="11" t="inlineStr">
        <is>
          <t>Ausgabe</t>
        </is>
      </c>
      <c r="F10" s="38" t="n">
        <v>49</v>
      </c>
      <c r="G10" s="11" t="inlineStr">
        <is>
          <t>Variabel</t>
        </is>
      </c>
      <c r="H10" s="11" t="inlineStr">
        <is>
          <t>Kreditkarte</t>
        </is>
      </c>
      <c r="I10" s="11" t="inlineStr">
        <is>
          <t>Kreditkarte</t>
        </is>
      </c>
      <c r="J10" s="11" t="inlineStr">
        <is>
          <t>Udemy Kurs Buchführung</t>
        </is>
      </c>
      <c r="K10" s="13" t="n">
        <v>0.19</v>
      </c>
      <c r="L10" s="38">
        <f>IF(K10=19%,F10/1,19,IF(K10=7%,F10/1,07,F10))</f>
        <v/>
      </c>
      <c r="M10" s="38">
        <f>F10-L10</f>
        <v/>
      </c>
      <c r="N10" s="38">
        <f>F10</f>
        <v/>
      </c>
      <c r="O10" s="38" t="n">
        <v>45</v>
      </c>
      <c r="P10" s="38">
        <f>F10-O10</f>
        <v/>
      </c>
      <c r="Q10" s="14">
        <f>IF(P10&gt;0,"Über Plan",IF(P10=0,"Im Plan","Unter Plan"))</f>
        <v/>
      </c>
    </row>
    <row r="11">
      <c r="A11" s="3" t="inlineStr">
        <is>
          <t>Februar</t>
        </is>
      </c>
      <c r="B11" s="35" t="n">
        <v>46081</v>
      </c>
      <c r="C11" s="5" t="inlineStr">
        <is>
          <t>Rücklage</t>
        </is>
      </c>
      <c r="D11" s="5" t="inlineStr">
        <is>
          <t>Notfallrücklage</t>
        </is>
      </c>
      <c r="E11" s="5" t="inlineStr">
        <is>
          <t>Ausgabe</t>
        </is>
      </c>
      <c r="F11" s="36" t="n">
        <v>200</v>
      </c>
      <c r="G11" s="5" t="inlineStr">
        <is>
          <t>Fix</t>
        </is>
      </c>
      <c r="H11" s="5" t="inlineStr">
        <is>
          <t>Dauerauftrag</t>
        </is>
      </c>
      <c r="I11" s="5" t="inlineStr">
        <is>
          <t>Sparkonto</t>
        </is>
      </c>
      <c r="J11" s="5" t="inlineStr">
        <is>
          <t>Monatliche Sparrate</t>
        </is>
      </c>
      <c r="K11" s="7" t="n">
        <v>0</v>
      </c>
      <c r="L11" s="36">
        <f>IF(K11=19%,F11/1,19,IF(K11=7%,F11/1,07,F11))</f>
        <v/>
      </c>
      <c r="M11" s="36">
        <f>F11-L11</f>
        <v/>
      </c>
      <c r="N11" s="36">
        <f>F11</f>
        <v/>
      </c>
      <c r="O11" s="36" t="n">
        <v>200</v>
      </c>
      <c r="P11" s="36">
        <f>F11-O11</f>
        <v/>
      </c>
      <c r="Q11" s="8">
        <f>IF(P11&gt;0,"Über Plan",IF(P11=0,"Im Plan","Unter Plan"))</f>
        <v/>
      </c>
    </row>
    <row r="12">
      <c r="A12" s="9" t="inlineStr">
        <is>
          <t>März</t>
        </is>
      </c>
      <c r="B12" s="37" t="n">
        <v>46112</v>
      </c>
      <c r="C12" s="11" t="inlineStr">
        <is>
          <t>Gehalt</t>
        </is>
      </c>
      <c r="D12" s="11" t="inlineStr">
        <is>
          <t>Festgehalt</t>
        </is>
      </c>
      <c r="E12" s="11" t="inlineStr">
        <is>
          <t>Einnahme</t>
        </is>
      </c>
      <c r="F12" s="38" t="n">
        <v>3850</v>
      </c>
      <c r="G12" s="11" t="inlineStr">
        <is>
          <t>Fix</t>
        </is>
      </c>
      <c r="H12" s="11" t="inlineStr">
        <is>
          <t>Überweisung</t>
        </is>
      </c>
      <c r="I12" s="11" t="inlineStr">
        <is>
          <t>Girokonto</t>
        </is>
      </c>
      <c r="J12" s="11" t="inlineStr">
        <is>
          <t>Monatliches Nettoeinkommen</t>
        </is>
      </c>
      <c r="K12" s="13" t="n">
        <v>0</v>
      </c>
      <c r="L12" s="38">
        <f>IF(K12=19%,F12/1,19,IF(K12=7%,F12/1,07,F12))</f>
        <v/>
      </c>
      <c r="M12" s="38">
        <f>F12-L12</f>
        <v/>
      </c>
      <c r="N12" s="38">
        <f>F12</f>
        <v/>
      </c>
      <c r="O12" s="38" t="n">
        <v>2800</v>
      </c>
      <c r="P12" s="38">
        <f>F12-O12</f>
        <v/>
      </c>
      <c r="Q12" s="14">
        <f>IF(P12&gt;0,"Über Plan",IF(P12=0,"Im Plan","Unter Plan"))</f>
        <v/>
      </c>
    </row>
    <row r="13"/>
    <row r="14">
      <c r="A14" s="15" t="inlineStr">
        <is>
          <t>SUMMEN</t>
        </is>
      </c>
      <c r="B14" s="16" t="n"/>
      <c r="C14" s="16" t="n"/>
      <c r="D14" s="16" t="n"/>
      <c r="E14" s="16" t="n"/>
      <c r="F14" s="39">
        <f>SUM(F3:F12)</f>
        <v/>
      </c>
      <c r="G14" s="16" t="n"/>
      <c r="H14" s="16" t="n"/>
      <c r="I14" s="16" t="n"/>
      <c r="J14" s="16" t="n"/>
      <c r="K14" s="16" t="n"/>
      <c r="L14" s="39">
        <f>SUM(L3:L12)</f>
        <v/>
      </c>
      <c r="M14" s="39">
        <f>SUM(M3:M12)</f>
        <v/>
      </c>
      <c r="N14" s="39">
        <f>SUM(N3:N12)</f>
        <v/>
      </c>
      <c r="O14" s="39">
        <f>SUM(O3:O12)</f>
        <v/>
      </c>
      <c r="P14" s="39">
        <f>SUM(P3:P12)</f>
        <v/>
      </c>
      <c r="Q14" s="16" t="n"/>
    </row>
  </sheetData>
  <mergeCells count="1">
    <mergeCell ref="A1:Q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28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30" customWidth="1" min="1" max="1"/>
    <col width="22" customWidth="1" min="2" max="2"/>
    <col width="22" customWidth="1" min="3" max="3"/>
    <col width="22" customWidth="1" min="4" max="4"/>
    <col width="22" customWidth="1" min="5" max="5"/>
    <col width="22" customWidth="1" min="6" max="6"/>
  </cols>
  <sheetData>
    <row r="1" ht="30" customHeight="1">
      <c r="A1" s="1" t="inlineStr">
        <is>
          <t>Budget-Übersicht 2026 – Dashboard &amp; Kennzahlen</t>
        </is>
      </c>
      <c r="B1" s="33" t="n"/>
      <c r="C1" s="33" t="n"/>
      <c r="D1" s="33" t="n"/>
      <c r="E1" s="33" t="n"/>
      <c r="F1" s="34" t="n"/>
    </row>
    <row r="2" ht="6" customHeight="1"/>
    <row r="3">
      <c r="A3" s="18" t="inlineStr">
        <is>
          <t>KPI-Übersicht</t>
        </is>
      </c>
    </row>
    <row r="4" ht="18" customHeight="1">
      <c r="A4" s="2" t="inlineStr">
        <is>
          <t>Kennzahl</t>
        </is>
      </c>
      <c r="B4" s="2" t="inlineStr">
        <is>
          <t>Wert</t>
        </is>
      </c>
    </row>
    <row r="5" ht="22" customHeight="1">
      <c r="A5" s="19" t="inlineStr">
        <is>
          <t>Gesamt-Einnahmen</t>
        </is>
      </c>
      <c r="B5" s="40">
        <f>SUMIFS(Finanzplan_2026!$F:$F,Finanzplan_2026!$E:$E,"Einnahme")</f>
        <v/>
      </c>
    </row>
    <row r="6" ht="22" customHeight="1">
      <c r="A6" s="21" t="inlineStr">
        <is>
          <t>Gesamt-Ausgaben</t>
        </is>
      </c>
      <c r="B6" s="41">
        <f>SUMIFS(Finanzplan_2026!$F:$F,Finanzplan_2026!$E:$E,"Ausgabe")</f>
        <v/>
      </c>
    </row>
    <row r="7" ht="22" customHeight="1">
      <c r="A7" s="19" t="inlineStr">
        <is>
          <t>Monatsüberschuss / -fehlbetrag</t>
        </is>
      </c>
      <c r="B7" s="40">
        <f>B2-B3</f>
        <v/>
      </c>
    </row>
    <row r="8" ht="22" customHeight="1">
      <c r="A8" s="21" t="inlineStr">
        <is>
          <t>Sparquote</t>
        </is>
      </c>
      <c r="B8" s="23">
        <f>IF(B2=0,0,B4/B2)</f>
        <v/>
      </c>
    </row>
    <row r="9" ht="22" customHeight="1">
      <c r="A9" s="19" t="inlineStr">
        <is>
          <t>Anzahl Buchungen</t>
        </is>
      </c>
      <c r="B9" s="24">
        <f>COUNTA(Finanzplan_2026!$A:$A)-2</f>
        <v/>
      </c>
    </row>
    <row r="10" ht="22" customHeight="1">
      <c r="A10" s="21" t="inlineStr">
        <is>
          <t>USt gesamt</t>
        </is>
      </c>
      <c r="B10" s="41">
        <f>SUM(Finanzplan_2026!$M:$M)</f>
        <v/>
      </c>
    </row>
    <row r="11" ht="22" customHeight="1">
      <c r="A11" s="19" t="inlineStr">
        <is>
          <t>Budget-Abweichung gesamt</t>
        </is>
      </c>
      <c r="B11" s="40">
        <f>SUM(Finanzplan_2026!$P:$P)</f>
        <v/>
      </c>
    </row>
    <row r="12"/>
    <row r="13">
      <c r="A13" s="18" t="inlineStr">
        <is>
          <t>Ausgaben nach Kategorie</t>
        </is>
      </c>
    </row>
    <row r="14">
      <c r="A14" s="2" t="inlineStr">
        <is>
          <t>Kategorie</t>
        </is>
      </c>
      <c r="B14" s="2" t="inlineStr">
        <is>
          <t>Summe Ausgaben</t>
        </is>
      </c>
      <c r="C14" s="2" t="inlineStr">
        <is>
          <t>Anteil</t>
        </is>
      </c>
    </row>
    <row r="15">
      <c r="A15" s="11" t="inlineStr">
        <is>
          <t>Miete</t>
        </is>
      </c>
      <c r="B15" s="38">
        <f>SUMIFS(Finanzplan_2026!$F:$F,Finanzplan_2026!$C:$C,A15,Finanzplan_2026!$E:$E,"Ausgabe")</f>
        <v/>
      </c>
      <c r="C15" s="25">
        <f>IF(B15=0,0,B15/SUM($B$15:$B$22))</f>
        <v/>
      </c>
    </row>
    <row r="16">
      <c r="A16" s="5" t="inlineStr">
        <is>
          <t>Lebensmittel</t>
        </is>
      </c>
      <c r="B16" s="36">
        <f>SUMIFS(Finanzplan_2026!$F:$F,Finanzplan_2026!$C:$C,A16,Finanzplan_2026!$E:$E,"Ausgabe")</f>
        <v/>
      </c>
      <c r="C16" s="26">
        <f>IF(B16=0,0,B16/SUM($B$15:$B$22))</f>
        <v/>
      </c>
    </row>
    <row r="17">
      <c r="A17" s="11" t="inlineStr">
        <is>
          <t>Strom</t>
        </is>
      </c>
      <c r="B17" s="38">
        <f>SUMIFS(Finanzplan_2026!$F:$F,Finanzplan_2026!$C:$C,A17,Finanzplan_2026!$E:$E,"Ausgabe")</f>
        <v/>
      </c>
      <c r="C17" s="25">
        <f>IF(B17=0,0,B17/SUM($B$15:$B$22))</f>
        <v/>
      </c>
    </row>
    <row r="18">
      <c r="A18" s="5" t="inlineStr">
        <is>
          <t>Versicherung</t>
        </is>
      </c>
      <c r="B18" s="36">
        <f>SUMIFS(Finanzplan_2026!$F:$F,Finanzplan_2026!$C:$C,A18,Finanzplan_2026!$E:$E,"Ausgabe")</f>
        <v/>
      </c>
      <c r="C18" s="26">
        <f>IF(B18=0,0,B18/SUM($B$15:$B$22))</f>
        <v/>
      </c>
    </row>
    <row r="19">
      <c r="A19" s="11" t="inlineStr">
        <is>
          <t>Mobilität</t>
        </is>
      </c>
      <c r="B19" s="38">
        <f>SUMIFS(Finanzplan_2026!$F:$F,Finanzplan_2026!$C:$C,A19,Finanzplan_2026!$E:$E,"Ausgabe")</f>
        <v/>
      </c>
      <c r="C19" s="25">
        <f>IF(B19=0,0,B19/SUM($B$15:$B$22))</f>
        <v/>
      </c>
    </row>
    <row r="20">
      <c r="A20" s="5" t="inlineStr">
        <is>
          <t>Freizeit</t>
        </is>
      </c>
      <c r="B20" s="36">
        <f>SUMIFS(Finanzplan_2026!$F:$F,Finanzplan_2026!$C:$C,A20,Finanzplan_2026!$E:$E,"Ausgabe")</f>
        <v/>
      </c>
      <c r="C20" s="26">
        <f>IF(B20=0,0,B20/SUM($B$15:$B$22))</f>
        <v/>
      </c>
    </row>
    <row r="21">
      <c r="A21" s="11" t="inlineStr">
        <is>
          <t>Weiterbildung</t>
        </is>
      </c>
      <c r="B21" s="38">
        <f>SUMIFS(Finanzplan_2026!$F:$F,Finanzplan_2026!$C:$C,A21,Finanzplan_2026!$E:$E,"Ausgabe")</f>
        <v/>
      </c>
      <c r="C21" s="25">
        <f>IF(B21=0,0,B21/SUM($B$15:$B$22))</f>
        <v/>
      </c>
    </row>
    <row r="22">
      <c r="A22" s="5" t="inlineStr">
        <is>
          <t>Rücklage</t>
        </is>
      </c>
      <c r="B22" s="36">
        <f>SUMIFS(Finanzplan_2026!$F:$F,Finanzplan_2026!$C:$C,A22,Finanzplan_2026!$E:$E,"Ausgabe")</f>
        <v/>
      </c>
      <c r="C22" s="26">
        <f>IF(B22=0,0,B22/SUM($B$15:$B$22))</f>
        <v/>
      </c>
    </row>
    <row r="23"/>
    <row r="24">
      <c r="A24" s="18" t="inlineStr">
        <is>
          <t>Monatliche Einnahmen vs. Ausgaben</t>
        </is>
      </c>
    </row>
    <row r="25">
      <c r="A25" s="2" t="inlineStr">
        <is>
          <t>Monat</t>
        </is>
      </c>
      <c r="B25" s="2" t="inlineStr">
        <is>
          <t>Einnahmen</t>
        </is>
      </c>
      <c r="C25" s="2" t="inlineStr">
        <is>
          <t>Ausgaben</t>
        </is>
      </c>
      <c r="D25" s="2" t="inlineStr">
        <is>
          <t>Saldo</t>
        </is>
      </c>
    </row>
    <row r="26">
      <c r="A26" s="11" t="inlineStr">
        <is>
          <t>Januar</t>
        </is>
      </c>
      <c r="B26" s="38">
        <f>SUMIFS(Finanzplan_2026!$F:$F,Finanzplan_2026!$A:$A,"Januar",Finanzplan_2026!$E:$E,"Einnahme")</f>
        <v/>
      </c>
      <c r="C26" s="38">
        <f>SUMIFS(Finanzplan_2026!$F:$F,Finanzplan_2026!$A:$A,"Januar",Finanzplan_2026!$E:$E,"Ausgabe")</f>
        <v/>
      </c>
      <c r="D26" s="38">
        <f>B26-C26</f>
        <v/>
      </c>
    </row>
    <row r="27">
      <c r="A27" s="5" t="inlineStr">
        <is>
          <t>Februar</t>
        </is>
      </c>
      <c r="B27" s="36">
        <f>SUMIFS(Finanzplan_2026!$F:$F,Finanzplan_2026!$A:$A,"Februar",Finanzplan_2026!$E:$E,"Einnahme")</f>
        <v/>
      </c>
      <c r="C27" s="36">
        <f>SUMIFS(Finanzplan_2026!$F:$F,Finanzplan_2026!$A:$A,"Februar",Finanzplan_2026!$E:$E,"Ausgabe")</f>
        <v/>
      </c>
      <c r="D27" s="36">
        <f>B27-C27</f>
        <v/>
      </c>
    </row>
    <row r="28">
      <c r="A28" s="11" t="inlineStr">
        <is>
          <t>März</t>
        </is>
      </c>
      <c r="B28" s="38">
        <f>SUMIFS(Finanzplan_2026!$F:$F,Finanzplan_2026!$A:$A,"März",Finanzplan_2026!$E:$E,"Einnahme")</f>
        <v/>
      </c>
      <c r="C28" s="38">
        <f>SUMIFS(Finanzplan_2026!$F:$F,Finanzplan_2026!$A:$A,"März",Finanzplan_2026!$E:$E,"Ausgabe")</f>
        <v/>
      </c>
      <c r="D28" s="38">
        <f>B28-C28</f>
        <v/>
      </c>
    </row>
  </sheetData>
  <mergeCells count="1">
    <mergeCell ref="A1:F1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43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22" customWidth="1" min="1" max="1"/>
    <col width="20" customWidth="1" min="2" max="2"/>
    <col width="12" customWidth="1" min="3" max="3"/>
    <col width="12" customWidth="1" min="4" max="4"/>
    <col width="30" customWidth="1" min="5" max="5"/>
    <col width="18" customWidth="1" min="6" max="6"/>
    <col width="22" customWidth="1" min="7" max="7"/>
  </cols>
  <sheetData>
    <row r="1" ht="30" customHeight="1">
      <c r="A1" s="1" t="inlineStr">
        <is>
          <t>Eingaben &amp; Annahmen – Stammdaten und Planwerte 2026</t>
        </is>
      </c>
      <c r="B1" s="33" t="n"/>
      <c r="C1" s="33" t="n"/>
      <c r="D1" s="33" t="n"/>
      <c r="E1" s="33" t="n"/>
      <c r="F1" s="33" t="n"/>
      <c r="G1" s="34" t="n"/>
    </row>
    <row r="2"/>
    <row r="3">
      <c r="A3" s="18" t="inlineStr">
        <is>
          <t>Allgemeine Angaben</t>
        </is>
      </c>
    </row>
    <row r="4">
      <c r="A4" s="2" t="inlineStr">
        <is>
          <t>Bezeichnung</t>
        </is>
      </c>
      <c r="B4" s="2" t="inlineStr">
        <is>
          <t>Wert</t>
        </is>
      </c>
      <c r="D4" s="2" t="inlineStr">
        <is>
          <t>Hinweis</t>
        </is>
      </c>
    </row>
    <row r="5">
      <c r="A5" s="11" t="inlineStr">
        <is>
          <t>Kontostand Start (01.01.2026)</t>
        </is>
      </c>
      <c r="B5" s="42" t="n">
        <v>5200</v>
      </c>
      <c r="D5" s="28" t="inlineStr">
        <is>
          <t>Girokonto</t>
        </is>
      </c>
    </row>
    <row r="6">
      <c r="A6" s="5" t="inlineStr">
        <is>
          <t>Zielwert Sparquote</t>
        </is>
      </c>
      <c r="B6" s="29" t="n">
        <v>0.15</v>
      </c>
      <c r="D6" s="30" t="inlineStr">
        <is>
          <t>Mindest-Sparrate in % des Einkommens</t>
        </is>
      </c>
    </row>
    <row r="7">
      <c r="A7" s="11" t="inlineStr">
        <is>
          <t>Zielwert Notfallrücklage</t>
        </is>
      </c>
      <c r="B7" s="42" t="n">
        <v>9000</v>
      </c>
      <c r="D7" s="28" t="inlineStr">
        <is>
          <t>3 Monatsgehälter netto</t>
        </is>
      </c>
    </row>
    <row r="8">
      <c r="A8" s="5" t="inlineStr">
        <is>
          <t>Finanzamt</t>
        </is>
      </c>
      <c r="B8" s="31" t="inlineStr">
        <is>
          <t>Berlin-Mitte</t>
        </is>
      </c>
      <c r="D8" s="30" t="inlineStr">
        <is>
          <t>Zuständiges Finanzamt</t>
        </is>
      </c>
    </row>
    <row r="9">
      <c r="A9" s="11" t="inlineStr">
        <is>
          <t>Steuernummer</t>
        </is>
      </c>
      <c r="B9" s="31" t="inlineStr">
        <is>
          <t>12/345/67890</t>
        </is>
      </c>
      <c r="D9" s="28" t="inlineStr">
        <is>
          <t>Für Einkommensteuererklärung</t>
        </is>
      </c>
    </row>
    <row r="10">
      <c r="A10" s="5" t="inlineStr">
        <is>
          <t>USt-IdNr.</t>
        </is>
      </c>
      <c r="B10" s="31" t="inlineStr">
        <is>
          <t>DE123456789</t>
        </is>
      </c>
      <c r="D10" s="30" t="inlineStr">
        <is>
          <t>Falls vorhanden</t>
        </is>
      </c>
    </row>
    <row r="11"/>
    <row r="12"/>
    <row r="13">
      <c r="A13" s="18" t="inlineStr">
        <is>
          <t>Kategorien &amp; Budget-Annahmen</t>
        </is>
      </c>
    </row>
    <row r="14">
      <c r="A14" s="2" t="inlineStr">
        <is>
          <t>Kategorie</t>
        </is>
      </c>
      <c r="B14" s="2" t="inlineStr">
        <is>
          <t>Std.-Budget mtl.</t>
        </is>
      </c>
      <c r="C14" s="2" t="inlineStr">
        <is>
          <t>USt-Satz</t>
        </is>
      </c>
      <c r="D14" s="2" t="inlineStr">
        <is>
          <t>Priorität</t>
        </is>
      </c>
      <c r="E14" s="2" t="inlineStr">
        <is>
          <t>Hinweis</t>
        </is>
      </c>
      <c r="F14" s="2" t="inlineStr">
        <is>
          <t>Prüfung Duplikat</t>
        </is>
      </c>
      <c r="G14" s="2" t="inlineStr">
        <is>
          <t>Sparquoten-Status</t>
        </is>
      </c>
    </row>
    <row r="15">
      <c r="A15" s="11" t="inlineStr">
        <is>
          <t>Gehalt</t>
        </is>
      </c>
      <c r="B15" s="42" t="n">
        <v>3850</v>
      </c>
      <c r="C15" s="32" t="n">
        <v>0</v>
      </c>
      <c r="D15" s="14" t="inlineStr">
        <is>
          <t>Hoch</t>
        </is>
      </c>
      <c r="E15" s="28" t="inlineStr">
        <is>
          <t>Nettoeinkommen regelmäßig</t>
        </is>
      </c>
      <c r="F15" s="14">
        <f>COUNTIF($A$15:$A$23,A15)</f>
        <v/>
      </c>
      <c r="G15" s="11">
        <f>IF(Budget_Übersicht!$B$8&lt;$B$6,"Warnung: Sparquote zu niedrig","OK")</f>
        <v/>
      </c>
    </row>
    <row r="16">
      <c r="A16" s="5" t="inlineStr">
        <is>
          <t>Miete</t>
        </is>
      </c>
      <c r="B16" s="42" t="n">
        <v>1150</v>
      </c>
      <c r="C16" s="32" t="n">
        <v>0</v>
      </c>
      <c r="D16" s="8" t="inlineStr">
        <is>
          <t>Hoch</t>
        </is>
      </c>
      <c r="E16" s="30" t="inlineStr">
        <is>
          <t>Fix, inkl. Nebenkosten</t>
        </is>
      </c>
      <c r="F16" s="8">
        <f>COUNTIF($A$15:$A$23,A16)</f>
        <v/>
      </c>
      <c r="G16" s="5">
        <f>IF(Budget_Übersicht!$B$8&lt;$B$6,"Warnung: Sparquote zu niedrig","OK")</f>
        <v/>
      </c>
    </row>
    <row r="17">
      <c r="A17" s="11" t="inlineStr">
        <is>
          <t>Lebensmittel</t>
        </is>
      </c>
      <c r="B17" s="42" t="n">
        <v>300</v>
      </c>
      <c r="C17" s="32" t="n">
        <v>0.07000000000000001</v>
      </c>
      <c r="D17" s="14" t="inlineStr">
        <is>
          <t>Hoch</t>
        </is>
      </c>
      <c r="E17" s="28" t="inlineStr">
        <is>
          <t>Variabel, 7% USt.</t>
        </is>
      </c>
      <c r="F17" s="14">
        <f>COUNTIF($A$15:$A$23,A17)</f>
        <v/>
      </c>
      <c r="G17" s="11">
        <f>IF(Budget_Übersicht!$B$8&lt;$B$6,"Warnung: Sparquote zu niedrig","OK")</f>
        <v/>
      </c>
    </row>
    <row r="18">
      <c r="A18" s="5" t="inlineStr">
        <is>
          <t>Strom</t>
        </is>
      </c>
      <c r="B18" s="42" t="n">
        <v>89</v>
      </c>
      <c r="C18" s="32" t="n">
        <v>0.19</v>
      </c>
      <c r="D18" s="8" t="inlineStr">
        <is>
          <t>Mittel</t>
        </is>
      </c>
      <c r="E18" s="30" t="inlineStr">
        <is>
          <t>Abschlag, 19% USt.</t>
        </is>
      </c>
      <c r="F18" s="8">
        <f>COUNTIF($A$15:$A$23,A18)</f>
        <v/>
      </c>
      <c r="G18" s="5">
        <f>IF(Budget_Übersicht!$B$8&lt;$B$6,"Warnung: Sparquote zu niedrig","OK")</f>
        <v/>
      </c>
    </row>
    <row r="19">
      <c r="A19" s="11" t="inlineStr">
        <is>
          <t>Versicherung</t>
        </is>
      </c>
      <c r="B19" s="42" t="n">
        <v>67.5</v>
      </c>
      <c r="C19" s="32" t="n">
        <v>0</v>
      </c>
      <c r="D19" s="14" t="inlineStr">
        <is>
          <t>Mittel</t>
        </is>
      </c>
      <c r="E19" s="28" t="inlineStr">
        <is>
          <t>KFZ, Haftpflicht</t>
        </is>
      </c>
      <c r="F19" s="14">
        <f>COUNTIF($A$15:$A$23,A19)</f>
        <v/>
      </c>
      <c r="G19" s="11">
        <f>IF(Budget_Übersicht!$B$8&lt;$B$6,"Warnung: Sparquote zu niedrig","OK")</f>
        <v/>
      </c>
    </row>
    <row r="20">
      <c r="A20" s="5" t="inlineStr">
        <is>
          <t>Mobilität</t>
        </is>
      </c>
      <c r="B20" s="42" t="n">
        <v>58</v>
      </c>
      <c r="C20" s="32" t="n">
        <v>0.07000000000000001</v>
      </c>
      <c r="D20" s="8" t="inlineStr">
        <is>
          <t>Mittel</t>
        </is>
      </c>
      <c r="E20" s="30" t="inlineStr">
        <is>
          <t>ÖPNV-Ticket</t>
        </is>
      </c>
      <c r="F20" s="8">
        <f>COUNTIF($A$15:$A$23,A20)</f>
        <v/>
      </c>
      <c r="G20" s="5">
        <f>IF(Budget_Übersicht!$B$8&lt;$B$6,"Warnung: Sparquote zu niedrig","OK")</f>
        <v/>
      </c>
    </row>
    <row r="21">
      <c r="A21" s="11" t="inlineStr">
        <is>
          <t>Freizeit</t>
        </is>
      </c>
      <c r="B21" s="42" t="n">
        <v>90</v>
      </c>
      <c r="C21" s="32" t="n">
        <v>0.19</v>
      </c>
      <c r="D21" s="14" t="inlineStr">
        <is>
          <t>Niedrig</t>
        </is>
      </c>
      <c r="E21" s="28" t="inlineStr">
        <is>
          <t>Sport, Ausgehen</t>
        </is>
      </c>
      <c r="F21" s="14">
        <f>COUNTIF($A$15:$A$23,A21)</f>
        <v/>
      </c>
      <c r="G21" s="11">
        <f>IF(Budget_Übersicht!$B$8&lt;$B$6,"Warnung: Sparquote zu niedrig","OK")</f>
        <v/>
      </c>
    </row>
    <row r="22">
      <c r="A22" s="5" t="inlineStr">
        <is>
          <t>Weiterbildung</t>
        </is>
      </c>
      <c r="B22" s="42" t="n">
        <v>49</v>
      </c>
      <c r="C22" s="32" t="n">
        <v>0.19</v>
      </c>
      <c r="D22" s="8" t="inlineStr">
        <is>
          <t>Mittel</t>
        </is>
      </c>
      <c r="E22" s="30" t="inlineStr">
        <is>
          <t>Online-Kurse, Bücher</t>
        </is>
      </c>
      <c r="F22" s="8">
        <f>COUNTIF($A$15:$A$23,A22)</f>
        <v/>
      </c>
      <c r="G22" s="5">
        <f>IF(Budget_Übersicht!$B$8&lt;$B$6,"Warnung: Sparquote zu niedrig","OK")</f>
        <v/>
      </c>
    </row>
    <row r="23">
      <c r="A23" s="11" t="inlineStr">
        <is>
          <t>Rücklage</t>
        </is>
      </c>
      <c r="B23" s="42" t="n">
        <v>200</v>
      </c>
      <c r="C23" s="32" t="n">
        <v>0</v>
      </c>
      <c r="D23" s="14" t="inlineStr">
        <is>
          <t>Hoch</t>
        </is>
      </c>
      <c r="E23" s="28" t="inlineStr">
        <is>
          <t>Monatliche Sparrate</t>
        </is>
      </c>
      <c r="F23" s="14">
        <f>COUNTIF($A$15:$A$23,A23)</f>
        <v/>
      </c>
      <c r="G23" s="11">
        <f>IF(Budget_Übersicht!$B$8&lt;$B$6,"Warnung: Sparquote zu niedrig","OK")</f>
        <v/>
      </c>
    </row>
    <row r="24"/>
    <row r="25"/>
    <row r="26">
      <c r="A26" s="18" t="inlineStr">
        <is>
          <t>Zahlungsarten</t>
        </is>
      </c>
    </row>
    <row r="27">
      <c r="A27" s="2" t="inlineStr">
        <is>
          <t>Zahlungsart</t>
        </is>
      </c>
      <c r="B27" s="2" t="inlineStr">
        <is>
          <t>Beschreibung</t>
        </is>
      </c>
    </row>
    <row r="28">
      <c r="A28" s="11" t="inlineStr">
        <is>
          <t>Überweisung</t>
        </is>
      </c>
      <c r="B28" s="11" t="inlineStr">
        <is>
          <t>Manuelle Banküberweisung</t>
        </is>
      </c>
    </row>
    <row r="29">
      <c r="A29" s="5" t="inlineStr">
        <is>
          <t>Lastschrift</t>
        </is>
      </c>
      <c r="B29" s="5" t="inlineStr">
        <is>
          <t>Automatischer Bankeinzug</t>
        </is>
      </c>
    </row>
    <row r="30">
      <c r="A30" s="11" t="inlineStr">
        <is>
          <t>Dauerauftrag</t>
        </is>
      </c>
      <c r="B30" s="11" t="inlineStr">
        <is>
          <t>Regelmäßige automatische Zahlung</t>
        </is>
      </c>
    </row>
    <row r="31">
      <c r="A31" s="5" t="inlineStr">
        <is>
          <t>EC-Karte</t>
        </is>
      </c>
      <c r="B31" s="5" t="inlineStr">
        <is>
          <t>Kartenzahlung Debitkarte</t>
        </is>
      </c>
    </row>
    <row r="32">
      <c r="A32" s="11" t="inlineStr">
        <is>
          <t>Kreditkarte</t>
        </is>
      </c>
      <c r="B32" s="11" t="inlineStr">
        <is>
          <t>Kartenzahlung Kreditkarte</t>
        </is>
      </c>
    </row>
    <row r="33">
      <c r="A33" s="5" t="inlineStr">
        <is>
          <t>Bar</t>
        </is>
      </c>
      <c r="B33" s="5" t="inlineStr">
        <is>
          <t>Barzahlung</t>
        </is>
      </c>
    </row>
    <row r="34"/>
    <row r="35"/>
    <row r="36">
      <c r="A36" s="18" t="inlineStr">
        <is>
          <t>Legende &amp; Hinweise</t>
        </is>
      </c>
    </row>
    <row r="37">
      <c r="A37" s="19" t="inlineStr">
        <is>
          <t>Gelbe Felder</t>
        </is>
      </c>
      <c r="B37" s="11" t="inlineStr">
        <is>
          <t>Manuelle Eingabefelder – bitte ausfüllen</t>
        </is>
      </c>
    </row>
    <row r="38">
      <c r="A38" s="21" t="inlineStr">
        <is>
          <t>Grüne Werte</t>
        </is>
      </c>
      <c r="B38" s="5" t="inlineStr">
        <is>
          <t>Positive Abweichung (Einnahme &gt; Plan)</t>
        </is>
      </c>
    </row>
    <row r="39">
      <c r="A39" s="19" t="inlineStr">
        <is>
          <t>Rote Werte</t>
        </is>
      </c>
      <c r="B39" s="11" t="inlineStr">
        <is>
          <t>Negative Abweichung (Ausgabe &gt; Plan)</t>
        </is>
      </c>
    </row>
    <row r="40">
      <c r="A40" s="21" t="inlineStr">
        <is>
          <t>Fix</t>
        </is>
      </c>
      <c r="B40" s="5" t="inlineStr">
        <is>
          <t>Regelmäßige, unveränderliche Ausgaben</t>
        </is>
      </c>
    </row>
    <row r="41">
      <c r="A41" s="19" t="inlineStr">
        <is>
          <t>Variabel</t>
        </is>
      </c>
      <c r="B41" s="11" t="inlineStr">
        <is>
          <t>Schwankende, flexible Ausgaben</t>
        </is>
      </c>
    </row>
    <row r="42">
      <c r="A42" s="21" t="inlineStr">
        <is>
          <t>Sparquote Ziel</t>
        </is>
      </c>
      <c r="B42" s="5" t="inlineStr">
        <is>
          <t>Mindestens 15% des Nettoeinkommens</t>
        </is>
      </c>
    </row>
    <row r="43">
      <c r="A43" s="19" t="inlineStr">
        <is>
          <t>Notfallrücklage</t>
        </is>
      </c>
      <c r="B43" s="11" t="inlineStr">
        <is>
          <t>Mindestens 3 Monatsgehälter ansparen</t>
        </is>
      </c>
    </row>
  </sheetData>
  <mergeCells count="1">
    <mergeCell ref="A1:G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2026-05-30T14:42:19Z</dcterms:created>
  <dcterms:modified xmlns:dcterms="http://purl.org/dc/terms/" xmlns:xsi="http://www.w3.org/2001/XMLSchema-instance" xsi:type="dcterms:W3CDTF">2026-05-30T14:42:19Z</dcterms:modified>
</cp:coreProperties>
</file>