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ÜR_2026" sheetId="1" state="visible" r:id="rId1"/>
    <sheet xmlns:r="http://schemas.openxmlformats.org/officeDocument/2006/relationships" name="Auswertung" sheetId="2" state="visible" r:id="rId2"/>
    <sheet xmlns:r="http://schemas.openxmlformats.org/officeDocument/2006/relationships" name="Kategorie_Liste" sheetId="3" state="visible" r:id="rId3"/>
    <sheet xmlns:r="http://schemas.openxmlformats.org/officeDocument/2006/relationships" name="Hinwei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DD.MM.YYYY"/>
    <numFmt numFmtId="165" formatCode="#,##0.00\ \€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FFFFFF"/>
      <sz val="14"/>
    </font>
    <font>
      <name val="Calibri"/>
      <i val="1"/>
      <sz val="9"/>
    </font>
    <font>
      <name val="Calibri"/>
      <b val="1"/>
      <color rgb="000F766E"/>
      <sz val="10"/>
    </font>
    <font>
      <name val="Calibri"/>
      <color rgb="00DC2626"/>
      <sz val="10"/>
    </font>
    <font>
      <name val="Calibri"/>
      <color rgb="00374151"/>
      <sz val="10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E6F9F7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left" vertical="center"/>
    </xf>
    <xf numFmtId="165" fontId="2" fillId="4" borderId="1" applyAlignment="1" pivotButton="0" quotePrefix="0" xfId="0">
      <alignment horizontal="left" vertical="center"/>
    </xf>
    <xf numFmtId="9" fontId="2" fillId="3" borderId="1" applyAlignment="1" pivotButton="0" quotePrefix="0" xfId="0">
      <alignment horizontal="center" vertical="center"/>
    </xf>
    <xf numFmtId="164" fontId="2" fillId="5" borderId="1" applyAlignment="1" pivotButton="0" quotePrefix="0" xfId="0">
      <alignment horizontal="left" vertical="center"/>
    </xf>
    <xf numFmtId="0" fontId="2" fillId="5" borderId="1" applyAlignment="1" pivotButton="0" quotePrefix="0" xfId="0">
      <alignment horizontal="left" vertical="center"/>
    </xf>
    <xf numFmtId="9" fontId="2" fillId="5" borderId="1" applyAlignment="1" pivotButton="0" quotePrefix="0" xfId="0">
      <alignment horizontal="center" vertical="center"/>
    </xf>
    <xf numFmtId="0" fontId="0" fillId="6" borderId="1" pivotButton="0" quotePrefix="0" xfId="0"/>
    <xf numFmtId="0" fontId="4" fillId="6" borderId="1" pivotButton="0" quotePrefix="0" xfId="0"/>
    <xf numFmtId="165" fontId="4" fillId="6" borderId="1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165" fontId="2" fillId="3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center" vertical="center"/>
    </xf>
    <xf numFmtId="165" fontId="2" fillId="5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165" fontId="2" fillId="4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0" fontId="6" fillId="5" borderId="1" applyAlignment="1" pivotButton="0" quotePrefix="0" xfId="0">
      <alignment horizontal="left" vertical="center"/>
    </xf>
    <xf numFmtId="10" fontId="2" fillId="4" borderId="1" applyAlignment="1" pivotButton="0" quotePrefix="0" xfId="0">
      <alignment horizontal="right" vertical="center"/>
    </xf>
    <xf numFmtId="10" fontId="2" fillId="3" borderId="1" applyAlignment="1" pivotButton="0" quotePrefix="0" xfId="0">
      <alignment horizontal="right" vertical="center"/>
    </xf>
    <xf numFmtId="10" fontId="2" fillId="5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center"/>
    </xf>
    <xf numFmtId="0" fontId="4" fillId="2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horizontal="left" vertical="top" wrapText="1"/>
    </xf>
    <xf numFmtId="0" fontId="9" fillId="3" borderId="1" applyAlignment="1" pivotButton="0" quotePrefix="0" xfId="0">
      <alignment horizontal="left" vertical="top" wrapText="1"/>
    </xf>
    <xf numFmtId="164" fontId="2" fillId="3" borderId="1" applyAlignment="1" pivotButton="0" quotePrefix="0" xfId="0">
      <alignment horizontal="left" vertical="center"/>
    </xf>
    <xf numFmtId="165" fontId="2" fillId="4" borderId="1" applyAlignment="1" pivotButton="0" quotePrefix="0" xfId="0">
      <alignment horizontal="left" vertical="center"/>
    </xf>
    <xf numFmtId="164" fontId="2" fillId="5" borderId="1" applyAlignment="1" pivotButton="0" quotePrefix="0" xfId="0">
      <alignment horizontal="left" vertical="center"/>
    </xf>
    <xf numFmtId="165" fontId="4" fillId="6" borderId="1" applyAlignment="1" pivotButton="0" quotePrefix="0" xfId="0">
      <alignment horizontal="right" vertical="center"/>
    </xf>
    <xf numFmtId="165" fontId="2" fillId="3" borderId="1" applyAlignment="1" pivotButton="0" quotePrefix="0" xfId="0">
      <alignment horizontal="right" vertical="center"/>
    </xf>
    <xf numFmtId="165" fontId="2" fillId="5" borderId="1" applyAlignment="1" pivotButton="0" quotePrefix="0" xfId="0">
      <alignment horizontal="right" vertical="center"/>
    </xf>
    <xf numFmtId="165" fontId="2" fillId="4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Einnahmen vs. Ausgaben je Monat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'Auswertung'!B3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'Auswertung'!$A$4:$A$6</f>
            </numRef>
          </cat>
          <val>
            <numRef>
              <f>'Auswertung'!$B$4:$B$6</f>
            </numRef>
          </val>
        </ser>
        <ser>
          <idx val="1"/>
          <order val="1"/>
          <tx>
            <strRef>
              <f>'Auswertung'!C3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'Auswertung'!$A$4:$A$6</f>
            </numRef>
          </cat>
          <val>
            <numRef>
              <f>'Auswertung'!$C$4:$C$6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Gewinn/Verlust je Monat</a:t>
            </a:r>
          </a:p>
        </rich>
      </tx>
    </title>
    <plotArea>
      <lineChart>
        <grouping val="standard"/>
        <ser>
          <idx val="0"/>
          <order val="0"/>
          <tx>
            <strRef>
              <f>'Auswertung'!D3</f>
            </strRef>
          </tx>
          <spPr>
            <a:ln xmlns:a="http://schemas.openxmlformats.org/drawingml/2006/main" w="25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'Auswertung'!$A$4:$A$6</f>
            </numRef>
          </cat>
          <val>
            <numRef>
              <f>'Auswertung'!$D$4:$D$6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Gewinn/Verlust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Ausgaben nach Kategorie</a:t>
            </a:r>
          </a:p>
        </rich>
      </tx>
    </title>
    <plotArea>
      <pieChart>
        <varyColors val="1"/>
        <ser>
          <idx val="0"/>
          <order val="0"/>
          <tx>
            <strRef>
              <f>'Auswertung'!B20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'Auswertung'!$A$21:$A$27</f>
            </numRef>
          </cat>
          <val>
            <numRef>
              <f>'Auswertung'!$B$21:$B$27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35</row>
      <rowOff>0</rowOff>
    </from>
    <ext cx="576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18" customWidth="1" min="3" max="3"/>
    <col width="12" customWidth="1" min="4" max="4"/>
    <col width="28" customWidth="1" min="5" max="5"/>
    <col width="26" customWidth="1" min="6" max="6"/>
    <col width="13" customWidth="1" min="7" max="7"/>
    <col width="10" customWidth="1" min="8" max="8"/>
    <col width="12" customWidth="1" min="9" max="9"/>
    <col width="13" customWidth="1" min="10" max="10"/>
    <col width="14" customWidth="1" min="11" max="11"/>
    <col width="10" customWidth="1" min="12" max="12"/>
    <col width="16" customWidth="1" min="13" max="13"/>
    <col width="22" customWidth="1" min="14" max="14"/>
  </cols>
  <sheetData>
    <row r="1" ht="22" customHeight="1">
      <c r="A1" s="1" t="inlineStr">
        <is>
          <t>Buchungsdatum</t>
        </is>
      </c>
      <c r="B1" s="1" t="inlineStr">
        <is>
          <t>Belegnummer</t>
        </is>
      </c>
      <c r="C1" s="1" t="inlineStr">
        <is>
          <t>Kategorie</t>
        </is>
      </c>
      <c r="D1" s="1" t="inlineStr">
        <is>
          <t>Typ</t>
        </is>
      </c>
      <c r="E1" s="1" t="inlineStr">
        <is>
          <t>Beschreibung</t>
        </is>
      </c>
      <c r="F1" s="1" t="inlineStr">
        <is>
          <t>Kunde/Lieferant</t>
        </is>
      </c>
      <c r="G1" s="1" t="inlineStr">
        <is>
          <t>Netto €</t>
        </is>
      </c>
      <c r="H1" s="1" t="inlineStr">
        <is>
          <t>USt-Satz</t>
        </is>
      </c>
      <c r="I1" s="1" t="inlineStr">
        <is>
          <t>USt €</t>
        </is>
      </c>
      <c r="J1" s="1" t="inlineStr">
        <is>
          <t>Brutto €</t>
        </is>
      </c>
      <c r="K1" s="1" t="inlineStr">
        <is>
          <t>Zahlungsart</t>
        </is>
      </c>
      <c r="L1" s="1" t="inlineStr">
        <is>
          <t>Zahlung</t>
        </is>
      </c>
      <c r="M1" s="1" t="inlineStr">
        <is>
          <t>Konto</t>
        </is>
      </c>
      <c r="N1" s="1" t="inlineStr">
        <is>
          <t>Bemerkung</t>
        </is>
      </c>
    </row>
    <row r="2">
      <c r="A2" s="32" t="n">
        <v>46027</v>
      </c>
      <c r="B2" s="3" t="inlineStr">
        <is>
          <t>BL-2026-001</t>
        </is>
      </c>
      <c r="C2" s="3" t="inlineStr">
        <is>
          <t>Dienstleistungen</t>
        </is>
      </c>
      <c r="D2" s="3" t="inlineStr">
        <is>
          <t>Einnahme</t>
        </is>
      </c>
      <c r="E2" s="3" t="inlineStr">
        <is>
          <t>Beratung Webdesign</t>
        </is>
      </c>
      <c r="F2" s="3" t="inlineStr">
        <is>
          <t>Thomas Becker, Berlin</t>
        </is>
      </c>
      <c r="G2" s="33" t="n">
        <v>1250</v>
      </c>
      <c r="H2" s="5" t="n">
        <v>0.19</v>
      </c>
      <c r="I2" s="33">
        <f>IF(H2=19%,G2*H2,IF(H2=7%,G2*H2,0))</f>
        <v/>
      </c>
      <c r="J2" s="33">
        <f>G2+I2</f>
        <v/>
      </c>
      <c r="K2" s="3" t="inlineStr">
        <is>
          <t>Überweisung</t>
        </is>
      </c>
      <c r="L2" s="3" t="inlineStr">
        <is>
          <t>ja</t>
        </is>
      </c>
      <c r="M2" s="3" t="inlineStr">
        <is>
          <t>Girokonto</t>
        </is>
      </c>
      <c r="N2" s="3" t="inlineStr"/>
    </row>
    <row r="3">
      <c r="A3" s="34" t="n">
        <v>46030</v>
      </c>
      <c r="B3" s="7" t="inlineStr">
        <is>
          <t>BL-2026-002</t>
        </is>
      </c>
      <c r="C3" s="7" t="inlineStr">
        <is>
          <t>Bürobedarf</t>
        </is>
      </c>
      <c r="D3" s="7" t="inlineStr">
        <is>
          <t>Ausgabe</t>
        </is>
      </c>
      <c r="E3" s="7" t="inlineStr">
        <is>
          <t>Papier und Druckerzubehör</t>
        </is>
      </c>
      <c r="F3" s="7" t="inlineStr">
        <is>
          <t>Papier Müller GmbH, Berlin</t>
        </is>
      </c>
      <c r="G3" s="33" t="n">
        <v>86.40000000000001</v>
      </c>
      <c r="H3" s="8" t="n">
        <v>0.19</v>
      </c>
      <c r="I3" s="33">
        <f>IF(H3=19%,G3*H3,IF(H3=7%,G3*H3,0))</f>
        <v/>
      </c>
      <c r="J3" s="33">
        <f>G3+I3</f>
        <v/>
      </c>
      <c r="K3" s="7" t="inlineStr">
        <is>
          <t>EC-Karte</t>
        </is>
      </c>
      <c r="L3" s="7" t="inlineStr">
        <is>
          <t>ja</t>
        </is>
      </c>
      <c r="M3" s="7" t="inlineStr">
        <is>
          <t>Girokonto</t>
        </is>
      </c>
      <c r="N3" s="7" t="inlineStr"/>
    </row>
    <row r="4">
      <c r="A4" s="32" t="n">
        <v>46036</v>
      </c>
      <c r="B4" s="3" t="inlineStr">
        <is>
          <t>BL-2026-003</t>
        </is>
      </c>
      <c r="C4" s="3" t="inlineStr">
        <is>
          <t>Dienstleistungen</t>
        </is>
      </c>
      <c r="D4" s="3" t="inlineStr">
        <is>
          <t>Einnahme</t>
        </is>
      </c>
      <c r="E4" s="3" t="inlineStr">
        <is>
          <t>Schulung Online-Marketing</t>
        </is>
      </c>
      <c r="F4" s="3" t="inlineStr">
        <is>
          <t>Andrea Müller, München</t>
        </is>
      </c>
      <c r="G4" s="33" t="n">
        <v>790</v>
      </c>
      <c r="H4" s="5" t="n">
        <v>0.19</v>
      </c>
      <c r="I4" s="33">
        <f>IF(H4=19%,G4*H4,IF(H4=7%,G4*H4,0))</f>
        <v/>
      </c>
      <c r="J4" s="33">
        <f>G4+I4</f>
        <v/>
      </c>
      <c r="K4" s="3" t="inlineStr">
        <is>
          <t>Überweisung</t>
        </is>
      </c>
      <c r="L4" s="3" t="inlineStr">
        <is>
          <t>ja</t>
        </is>
      </c>
      <c r="M4" s="3" t="inlineStr">
        <is>
          <t>Girokonto</t>
        </is>
      </c>
      <c r="N4" s="3" t="inlineStr"/>
    </row>
    <row r="5">
      <c r="A5" s="34" t="n">
        <v>46044</v>
      </c>
      <c r="B5" s="7" t="inlineStr">
        <is>
          <t>BL-2026-004</t>
        </is>
      </c>
      <c r="C5" s="7" t="inlineStr">
        <is>
          <t>Fahrtkosten</t>
        </is>
      </c>
      <c r="D5" s="7" t="inlineStr">
        <is>
          <t>Ausgabe</t>
        </is>
      </c>
      <c r="E5" s="7" t="inlineStr">
        <is>
          <t>Bahnfahrt Hamburg-Berlin</t>
        </is>
      </c>
      <c r="F5" s="7" t="inlineStr">
        <is>
          <t>Deutsche Bahn AG</t>
        </is>
      </c>
      <c r="G5" s="33" t="n">
        <v>48.75</v>
      </c>
      <c r="H5" s="8" t="n">
        <v>0.07000000000000001</v>
      </c>
      <c r="I5" s="33">
        <f>IF(H5=19%,G5*H5,IF(H5=7%,G5*H5,0))</f>
        <v/>
      </c>
      <c r="J5" s="33">
        <f>G5+I5</f>
        <v/>
      </c>
      <c r="K5" s="7" t="inlineStr">
        <is>
          <t>Kreditkarte</t>
        </is>
      </c>
      <c r="L5" s="7" t="inlineStr">
        <is>
          <t>ja</t>
        </is>
      </c>
      <c r="M5" s="7" t="inlineStr">
        <is>
          <t>Kreditkarte</t>
        </is>
      </c>
      <c r="N5" s="7" t="inlineStr"/>
    </row>
    <row r="6">
      <c r="A6" s="32" t="n">
        <v>46056</v>
      </c>
      <c r="B6" s="3" t="inlineStr">
        <is>
          <t>BL-2026-005</t>
        </is>
      </c>
      <c r="C6" s="3" t="inlineStr">
        <is>
          <t>Dienstleistungen</t>
        </is>
      </c>
      <c r="D6" s="3" t="inlineStr">
        <is>
          <t>Einnahme</t>
        </is>
      </c>
      <c r="E6" s="3" t="inlineStr">
        <is>
          <t>Wartung/IT-Support</t>
        </is>
      </c>
      <c r="F6" s="3" t="inlineStr">
        <is>
          <t>Michael Schneider, Hamburg</t>
        </is>
      </c>
      <c r="G6" s="33" t="n">
        <v>620</v>
      </c>
      <c r="H6" s="5" t="n">
        <v>0.19</v>
      </c>
      <c r="I6" s="33">
        <f>IF(H6=19%,G6*H6,IF(H6=7%,G6*H6,0))</f>
        <v/>
      </c>
      <c r="J6" s="33">
        <f>G6+I6</f>
        <v/>
      </c>
      <c r="K6" s="3" t="inlineStr">
        <is>
          <t>Überweisung</t>
        </is>
      </c>
      <c r="L6" s="3" t="inlineStr">
        <is>
          <t>ja</t>
        </is>
      </c>
      <c r="M6" s="3" t="inlineStr">
        <is>
          <t>Girokonto</t>
        </is>
      </c>
      <c r="N6" s="3" t="inlineStr"/>
    </row>
    <row r="7">
      <c r="A7" s="34" t="n">
        <v>46064</v>
      </c>
      <c r="B7" s="7" t="inlineStr">
        <is>
          <t>BL-2026-006</t>
        </is>
      </c>
      <c r="C7" s="7" t="inlineStr">
        <is>
          <t>Telefon/Internet</t>
        </is>
      </c>
      <c r="D7" s="7" t="inlineStr">
        <is>
          <t>Ausgabe</t>
        </is>
      </c>
      <c r="E7" s="7" t="inlineStr">
        <is>
          <t>Monatliche Telefonrechnung</t>
        </is>
      </c>
      <c r="F7" s="7" t="inlineStr">
        <is>
          <t>Telekom Deutschland GmbH</t>
        </is>
      </c>
      <c r="G7" s="33" t="n">
        <v>39.9</v>
      </c>
      <c r="H7" s="8" t="n">
        <v>0.19</v>
      </c>
      <c r="I7" s="33">
        <f>IF(H7=19%,G7*H7,IF(H7=7%,G7*H7,0))</f>
        <v/>
      </c>
      <c r="J7" s="33">
        <f>G7+I7</f>
        <v/>
      </c>
      <c r="K7" s="7" t="inlineStr">
        <is>
          <t>Lastschrift</t>
        </is>
      </c>
      <c r="L7" s="7" t="inlineStr">
        <is>
          <t>ja</t>
        </is>
      </c>
      <c r="M7" s="7" t="inlineStr">
        <is>
          <t>Girokonto</t>
        </is>
      </c>
      <c r="N7" s="7" t="inlineStr"/>
    </row>
    <row r="8">
      <c r="A8" s="32" t="n">
        <v>46071</v>
      </c>
      <c r="B8" s="3" t="inlineStr">
        <is>
          <t>BL-2026-007</t>
        </is>
      </c>
      <c r="C8" s="3" t="inlineStr">
        <is>
          <t>Warenverkauf</t>
        </is>
      </c>
      <c r="D8" s="3" t="inlineStr">
        <is>
          <t>Einnahme</t>
        </is>
      </c>
      <c r="E8" s="3" t="inlineStr">
        <is>
          <t>Verkauf Softwarelizenzen</t>
        </is>
      </c>
      <c r="F8" s="3" t="inlineStr">
        <is>
          <t>Stefanie Wagner, Köln</t>
        </is>
      </c>
      <c r="G8" s="33" t="n">
        <v>1980</v>
      </c>
      <c r="H8" s="5" t="n">
        <v>0.19</v>
      </c>
      <c r="I8" s="33">
        <f>IF(H8=19%,G8*H8,IF(H8=7%,G8*H8,0))</f>
        <v/>
      </c>
      <c r="J8" s="33">
        <f>G8+I8</f>
        <v/>
      </c>
      <c r="K8" s="3" t="inlineStr">
        <is>
          <t>Überweisung</t>
        </is>
      </c>
      <c r="L8" s="3" t="inlineStr">
        <is>
          <t>ja</t>
        </is>
      </c>
      <c r="M8" s="3" t="inlineStr">
        <is>
          <t>Girokonto</t>
        </is>
      </c>
      <c r="N8" s="3" t="inlineStr"/>
    </row>
    <row r="9">
      <c r="A9" s="34" t="n">
        <v>46088</v>
      </c>
      <c r="B9" s="7" t="inlineStr">
        <is>
          <t>BL-2026-008</t>
        </is>
      </c>
      <c r="C9" s="7" t="inlineStr">
        <is>
          <t>Miete</t>
        </is>
      </c>
      <c r="D9" s="7" t="inlineStr">
        <is>
          <t>Ausgabe</t>
        </is>
      </c>
      <c r="E9" s="7" t="inlineStr">
        <is>
          <t>Büroraum März 2026</t>
        </is>
      </c>
      <c r="F9" s="7" t="inlineStr">
        <is>
          <t>Büroservice Köln GmbH</t>
        </is>
      </c>
      <c r="G9" s="33" t="n">
        <v>450</v>
      </c>
      <c r="H9" s="8" t="n">
        <v>0.19</v>
      </c>
      <c r="I9" s="33">
        <f>IF(H9=19%,G9*H9,IF(H9=7%,G9*H9,0))</f>
        <v/>
      </c>
      <c r="J9" s="33">
        <f>G9+I9</f>
        <v/>
      </c>
      <c r="K9" s="7" t="inlineStr">
        <is>
          <t>Überweisung</t>
        </is>
      </c>
      <c r="L9" s="7" t="inlineStr">
        <is>
          <t>ja</t>
        </is>
      </c>
      <c r="M9" s="7" t="inlineStr">
        <is>
          <t>Girokonto</t>
        </is>
      </c>
      <c r="N9" s="7" t="inlineStr"/>
    </row>
    <row r="10">
      <c r="A10" s="32" t="n">
        <v>46096</v>
      </c>
      <c r="B10" s="3" t="inlineStr">
        <is>
          <t>BL-2026-009</t>
        </is>
      </c>
      <c r="C10" s="3" t="inlineStr">
        <is>
          <t>Dienstleistungen</t>
        </is>
      </c>
      <c r="D10" s="3" t="inlineStr">
        <is>
          <t>Einnahme</t>
        </is>
      </c>
      <c r="E10" s="3" t="inlineStr">
        <is>
          <t>Unternehmensberatung</t>
        </is>
      </c>
      <c r="F10" s="3" t="inlineStr">
        <is>
          <t>Lukas Hoffmann, Frankfurt</t>
        </is>
      </c>
      <c r="G10" s="33" t="n">
        <v>980</v>
      </c>
      <c r="H10" s="5" t="n">
        <v>0.19</v>
      </c>
      <c r="I10" s="33">
        <f>IF(H10=19%,G10*H10,IF(H10=7%,G10*H10,0))</f>
        <v/>
      </c>
      <c r="J10" s="33">
        <f>G10+I10</f>
        <v/>
      </c>
      <c r="K10" s="3" t="inlineStr">
        <is>
          <t>Überweisung</t>
        </is>
      </c>
      <c r="L10" s="3" t="inlineStr">
        <is>
          <t>nein</t>
        </is>
      </c>
      <c r="M10" s="3" t="inlineStr">
        <is>
          <t>Girokonto</t>
        </is>
      </c>
      <c r="N10" s="3" t="inlineStr">
        <is>
          <t>Rechnung offen</t>
        </is>
      </c>
    </row>
    <row r="11">
      <c r="A11" s="34" t="n">
        <v>46106</v>
      </c>
      <c r="B11" s="7" t="inlineStr">
        <is>
          <t>BL-2026-010</t>
        </is>
      </c>
      <c r="C11" s="7" t="inlineStr">
        <is>
          <t>Fortbildung</t>
        </is>
      </c>
      <c r="D11" s="7" t="inlineStr">
        <is>
          <t>Ausgabe</t>
        </is>
      </c>
      <c r="E11" s="7" t="inlineStr">
        <is>
          <t>Seminar Buchhaltung</t>
        </is>
      </c>
      <c r="F11" s="7" t="inlineStr">
        <is>
          <t>IHK Düsseldorf</t>
        </is>
      </c>
      <c r="G11" s="33" t="n">
        <v>210</v>
      </c>
      <c r="H11" s="8" t="n">
        <v>0.19</v>
      </c>
      <c r="I11" s="33">
        <f>IF(H11=19%,G11*H11,IF(H11=7%,G11*H11,0))</f>
        <v/>
      </c>
      <c r="J11" s="33">
        <f>G11+I11</f>
        <v/>
      </c>
      <c r="K11" s="7" t="inlineStr">
        <is>
          <t>Überweisung</t>
        </is>
      </c>
      <c r="L11" s="7" t="inlineStr">
        <is>
          <t>ja</t>
        </is>
      </c>
      <c r="M11" s="7" t="inlineStr">
        <is>
          <t>Girokonto</t>
        </is>
      </c>
      <c r="N11" s="7" t="inlineStr"/>
    </row>
    <row r="12">
      <c r="A12" s="9" t="n"/>
      <c r="B12" s="9" t="n"/>
      <c r="C12" s="9" t="n"/>
      <c r="D12" s="9" t="n"/>
      <c r="E12" s="9" t="n"/>
      <c r="F12" s="10" t="inlineStr">
        <is>
          <t>SUMME</t>
        </is>
      </c>
      <c r="G12" s="35">
        <f>SUM(G2:G11)</f>
        <v/>
      </c>
      <c r="H12" s="9" t="n"/>
      <c r="I12" s="35">
        <f>SUM(I2:I11)</f>
        <v/>
      </c>
      <c r="J12" s="35">
        <f>SUM(J2:J11)</f>
        <v/>
      </c>
      <c r="K12" s="9" t="n"/>
      <c r="L12" s="9" t="n"/>
      <c r="M12" s="9" t="n"/>
      <c r="N12" s="9" t="n"/>
    </row>
  </sheetData>
  <dataValidations count="3">
    <dataValidation sqref="K2:K200" showErrorMessage="1" showInputMessage="1" allowBlank="1" type="list">
      <formula1>"Überweisung,EC-Karte,Kreditkarte,Lastschrift,Bar"</formula1>
    </dataValidation>
    <dataValidation sqref="D2:D200" showErrorMessage="1" showInputMessage="1" allowBlank="1" type="list">
      <formula1>"Einnahme,Ausgabe"</formula1>
    </dataValidation>
    <dataValidation sqref="L2:L200" showErrorMessage="1" showInputMessage="1" allowBlank="1" type="list">
      <formula1>"ja,nein"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 ht="28" customHeight="1">
      <c r="A1" s="12" t="inlineStr">
        <is>
          <t>EÜR Auswertung 2026</t>
        </is>
      </c>
    </row>
    <row r="2"/>
    <row r="3">
      <c r="A3" s="13" t="inlineStr">
        <is>
          <t>Monat</t>
        </is>
      </c>
      <c r="B3" s="13" t="inlineStr">
        <is>
          <t>Einnahmen Netto €</t>
        </is>
      </c>
      <c r="C3" s="13" t="inlineStr">
        <is>
          <t>Ausgaben Netto €</t>
        </is>
      </c>
      <c r="D3" s="13" t="inlineStr">
        <is>
          <t>Gewinn/Verlust €</t>
        </is>
      </c>
      <c r="E3" s="13" t="inlineStr">
        <is>
          <t>Anzahl Buchungen</t>
        </is>
      </c>
    </row>
    <row r="4">
      <c r="A4" s="3" t="inlineStr">
        <is>
          <t>Januar 2026</t>
        </is>
      </c>
      <c r="B4" s="36">
        <f>SUMMENPRODUKT((MONTH(EÜR_2026!A$2:A$11)=1)*(EÜR_2026!D$2:D$11="Einnahme")*EÜR_2026!G$2:G$11)</f>
        <v/>
      </c>
      <c r="C4" s="36">
        <f>SUMMENPRODUKT((MONTH(EÜR_2026!A$2:A$11)=1)*(EÜR_2026!D$2:D$11="Ausgabe")*EÜR_2026!G$2:G$11)</f>
        <v/>
      </c>
      <c r="D4" s="36">
        <f>B4-C4</f>
        <v/>
      </c>
      <c r="E4" s="15">
        <f>SUMMENPRODUKT((MONTH(EÜR_2026!A$2:A$11)=1)*1)</f>
        <v/>
      </c>
    </row>
    <row r="5">
      <c r="A5" s="7" t="inlineStr">
        <is>
          <t>Februar 2026</t>
        </is>
      </c>
      <c r="B5" s="37">
        <f>SUMMENPRODUKT((MONTH(EÜR_2026!A$2:A$11)=2)*(EÜR_2026!D$2:D$11="Einnahme")*EÜR_2026!G$2:G$11)</f>
        <v/>
      </c>
      <c r="C5" s="37">
        <f>SUMMENPRODUKT((MONTH(EÜR_2026!A$2:A$11)=2)*(EÜR_2026!D$2:D$11="Ausgabe")*EÜR_2026!G$2:G$11)</f>
        <v/>
      </c>
      <c r="D5" s="37">
        <f>B5-C5</f>
        <v/>
      </c>
      <c r="E5" s="17">
        <f>SUMMENPRODUKT((MONTH(EÜR_2026!A$2:A$11)=2)*1)</f>
        <v/>
      </c>
    </row>
    <row r="6">
      <c r="A6" s="3" t="inlineStr">
        <is>
          <t>März 2026</t>
        </is>
      </c>
      <c r="B6" s="36">
        <f>SUMMENPRODUKT((MONTH(EÜR_2026!A$2:A$11)=3)*(EÜR_2026!D$2:D$11="Einnahme")*EÜR_2026!G$2:G$11)</f>
        <v/>
      </c>
      <c r="C6" s="36">
        <f>SUMMENPRODUKT((MONTH(EÜR_2026!A$2:A$11)=3)*(EÜR_2026!D$2:D$11="Ausgabe")*EÜR_2026!G$2:G$11)</f>
        <v/>
      </c>
      <c r="D6" s="36">
        <f>B6-C6</f>
        <v/>
      </c>
      <c r="E6" s="15">
        <f>SUMMENPRODUKT((MONTH(EÜR_2026!A$2:A$11)=3)*1)</f>
        <v/>
      </c>
    </row>
    <row r="7">
      <c r="A7" s="13" t="inlineStr">
        <is>
          <t>Gesamt</t>
        </is>
      </c>
      <c r="B7" s="35">
        <f>SUM(B4:B6)</f>
        <v/>
      </c>
      <c r="C7" s="35">
        <f>SUM(C4:C6)</f>
        <v/>
      </c>
      <c r="D7" s="35">
        <f>B7-C7</f>
        <v/>
      </c>
      <c r="E7" s="13">
        <f>SUM(E4:E6)</f>
        <v/>
      </c>
    </row>
    <row r="8"/>
    <row r="9">
      <c r="A9" s="1" t="inlineStr">
        <is>
          <t>Kennzahl</t>
        </is>
      </c>
      <c r="B9" s="1" t="inlineStr">
        <is>
          <t>Wert</t>
        </is>
      </c>
      <c r="C9" s="1" t="inlineStr">
        <is>
          <t>Info</t>
        </is>
      </c>
    </row>
    <row r="10">
      <c r="A10" s="18" t="inlineStr">
        <is>
          <t>Gesamtumsatz Netto</t>
        </is>
      </c>
      <c r="B10" s="38">
        <f>B7</f>
        <v/>
      </c>
      <c r="C10" s="20" t="inlineStr">
        <is>
          <t>Summe aller Einnahmen</t>
        </is>
      </c>
    </row>
    <row r="11">
      <c r="A11" s="21" t="inlineStr">
        <is>
          <t>Gesamtausgaben Netto</t>
        </is>
      </c>
      <c r="B11" s="38">
        <f>C7</f>
        <v/>
      </c>
      <c r="C11" s="22" t="inlineStr">
        <is>
          <t>Summe aller Ausgaben</t>
        </is>
      </c>
    </row>
    <row r="12">
      <c r="A12" s="18" t="inlineStr">
        <is>
          <t>Gewinn vor Steuern</t>
        </is>
      </c>
      <c r="B12" s="38">
        <f>B7-C7</f>
        <v/>
      </c>
      <c r="C12" s="20">
        <f>IF(B{r}-C{r}&gt;=0,"Gewinn","Verlust")</f>
        <v/>
      </c>
    </row>
    <row r="13">
      <c r="A13" s="21" t="inlineStr">
        <is>
          <t>Ø Belegwert</t>
        </is>
      </c>
      <c r="B13" s="38">
        <f>AVERAGE(EÜR_2026!G2:G11)</f>
        <v/>
      </c>
      <c r="C13" s="22" t="inlineStr">
        <is>
          <t>Durchschnittlicher Nettobetrag</t>
        </is>
      </c>
    </row>
    <row r="14">
      <c r="A14" s="18" t="inlineStr">
        <is>
          <t>Anteil Einnahmen</t>
        </is>
      </c>
      <c r="B14" s="23">
        <f>IF(B7&gt;0,B7/(B7+C7),0)</f>
        <v/>
      </c>
      <c r="C14" s="20" t="inlineStr">
        <is>
          <t>In % aller Buchungen</t>
        </is>
      </c>
    </row>
    <row r="15">
      <c r="A15" s="21" t="inlineStr">
        <is>
          <t>Anteil Ausgaben</t>
        </is>
      </c>
      <c r="B15" s="23">
        <f>IF(C7&gt;0,C7/(B7+C7),0)</f>
        <v/>
      </c>
      <c r="C15" s="22" t="inlineStr">
        <is>
          <t>In % aller Buchungen</t>
        </is>
      </c>
    </row>
    <row r="16">
      <c r="A16" s="18" t="inlineStr">
        <is>
          <t>USt gesamt (19%)</t>
        </is>
      </c>
      <c r="B16" s="38">
        <f>SUMMENPRODUKT((EÜR_2026!H2:H11=19%)*EÜR_2026!I2:I11)</f>
        <v/>
      </c>
      <c r="C16" s="20" t="inlineStr">
        <is>
          <t>Nur 19% Buchungen</t>
        </is>
      </c>
    </row>
    <row r="17">
      <c r="A17" s="21" t="inlineStr">
        <is>
          <t>USt gesamt (7%)</t>
        </is>
      </c>
      <c r="B17" s="38">
        <f>SUMMENPRODUKT((EÜR_2026!H2:H11=7%)*EÜR_2026!I2:I11)</f>
        <v/>
      </c>
      <c r="C17" s="22" t="inlineStr">
        <is>
          <t>Nur 7% Buchungen</t>
        </is>
      </c>
    </row>
    <row r="18"/>
    <row r="19"/>
    <row r="20">
      <c r="A20" s="1" t="inlineStr">
        <is>
          <t>Kategorie</t>
        </is>
      </c>
      <c r="B20" s="1" t="inlineStr">
        <is>
          <t>Summe Netto €</t>
        </is>
      </c>
      <c r="C20" s="1" t="inlineStr">
        <is>
          <t>Anzahl</t>
        </is>
      </c>
      <c r="D20" s="1" t="inlineStr">
        <is>
          <t>Anteil %</t>
        </is>
      </c>
    </row>
    <row r="21">
      <c r="A21" s="3" t="inlineStr">
        <is>
          <t>Dienstleistungen</t>
        </is>
      </c>
      <c r="B21" s="36">
        <f>SUMIF(EÜR_2026!C$2:C$11,"Dienstleistungen",EÜR_2026!G$2:G$11)</f>
        <v/>
      </c>
      <c r="C21" s="15">
        <f>COUNTIF(EÜR_2026!C$2:C$11,"Dienstleistungen")</f>
        <v/>
      </c>
      <c r="D21" s="24">
        <f>IF(B28&gt;0,B21/B28,0)</f>
        <v/>
      </c>
    </row>
    <row r="22">
      <c r="A22" s="7" t="inlineStr">
        <is>
          <t>Bürobedarf</t>
        </is>
      </c>
      <c r="B22" s="37">
        <f>SUMIF(EÜR_2026!C$2:C$11,"Bürobedarf",EÜR_2026!G$2:G$11)</f>
        <v/>
      </c>
      <c r="C22" s="17">
        <f>COUNTIF(EÜR_2026!C$2:C$11,"Bürobedarf")</f>
        <v/>
      </c>
      <c r="D22" s="25">
        <f>IF(B28&gt;0,B22/B28,0)</f>
        <v/>
      </c>
    </row>
    <row r="23">
      <c r="A23" s="3" t="inlineStr">
        <is>
          <t>Fahrtkosten</t>
        </is>
      </c>
      <c r="B23" s="36">
        <f>SUMIF(EÜR_2026!C$2:C$11,"Fahrtkosten",EÜR_2026!G$2:G$11)</f>
        <v/>
      </c>
      <c r="C23" s="15">
        <f>COUNTIF(EÜR_2026!C$2:C$11,"Fahrtkosten")</f>
        <v/>
      </c>
      <c r="D23" s="24">
        <f>IF(B28&gt;0,B23/B28,0)</f>
        <v/>
      </c>
    </row>
    <row r="24">
      <c r="A24" s="7" t="inlineStr">
        <is>
          <t>Telefon/Internet</t>
        </is>
      </c>
      <c r="B24" s="37">
        <f>SUMIF(EÜR_2026!C$2:C$11,"Telefon/Internet",EÜR_2026!G$2:G$11)</f>
        <v/>
      </c>
      <c r="C24" s="17">
        <f>COUNTIF(EÜR_2026!C$2:C$11,"Telefon/Internet")</f>
        <v/>
      </c>
      <c r="D24" s="25">
        <f>IF(B28&gt;0,B24/B28,0)</f>
        <v/>
      </c>
    </row>
    <row r="25">
      <c r="A25" s="3" t="inlineStr">
        <is>
          <t>Warenverkauf</t>
        </is>
      </c>
      <c r="B25" s="36">
        <f>SUMIF(EÜR_2026!C$2:C$11,"Warenverkauf",EÜR_2026!G$2:G$11)</f>
        <v/>
      </c>
      <c r="C25" s="15">
        <f>COUNTIF(EÜR_2026!C$2:C$11,"Warenverkauf")</f>
        <v/>
      </c>
      <c r="D25" s="24">
        <f>IF(B28&gt;0,B25/B28,0)</f>
        <v/>
      </c>
    </row>
    <row r="26">
      <c r="A26" s="7" t="inlineStr">
        <is>
          <t>Miete</t>
        </is>
      </c>
      <c r="B26" s="37">
        <f>SUMIF(EÜR_2026!C$2:C$11,"Miete",EÜR_2026!G$2:G$11)</f>
        <v/>
      </c>
      <c r="C26" s="17">
        <f>COUNTIF(EÜR_2026!C$2:C$11,"Miete")</f>
        <v/>
      </c>
      <c r="D26" s="25">
        <f>IF(B28&gt;0,B26/B28,0)</f>
        <v/>
      </c>
    </row>
    <row r="27">
      <c r="A27" s="3" t="inlineStr">
        <is>
          <t>Fortbildung</t>
        </is>
      </c>
      <c r="B27" s="36">
        <f>SUMIF(EÜR_2026!C$2:C$11,"Fortbildung",EÜR_2026!G$2:G$11)</f>
        <v/>
      </c>
      <c r="C27" s="15">
        <f>COUNTIF(EÜR_2026!C$2:C$11,"Fortbildung")</f>
        <v/>
      </c>
      <c r="D27" s="24">
        <f>IF(B28&gt;0,B27/B28,0)</f>
        <v/>
      </c>
    </row>
    <row r="28">
      <c r="A28" s="13" t="inlineStr">
        <is>
          <t>Gesamt</t>
        </is>
      </c>
      <c r="B28" s="35">
        <f>SUM(B21:B27)</f>
        <v/>
      </c>
      <c r="C28" s="9" t="n"/>
      <c r="D28" s="9" t="n"/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2" customWidth="1" min="1" max="1"/>
    <col width="12" customWidth="1" min="2" max="2"/>
    <col width="16" customWidth="1" min="3" max="3"/>
    <col width="18" customWidth="1" min="4" max="4"/>
    <col width="38" customWidth="1" min="5" max="5"/>
  </cols>
  <sheetData>
    <row r="1" ht="22" customHeight="1">
      <c r="A1" s="1" t="inlineStr">
        <is>
          <t>Kategorie</t>
        </is>
      </c>
      <c r="B1" s="1" t="inlineStr">
        <is>
          <t>Typ</t>
        </is>
      </c>
      <c r="C1" s="1" t="inlineStr">
        <is>
          <t>Standard-USt-Satz</t>
        </is>
      </c>
      <c r="D1" s="1" t="inlineStr">
        <is>
          <t>Steuerlich relevant</t>
        </is>
      </c>
      <c r="E1" s="1" t="inlineStr">
        <is>
          <t>Hinweis</t>
        </is>
      </c>
    </row>
    <row r="2">
      <c r="A2" s="3" t="inlineStr">
        <is>
          <t>Dienstleistungen</t>
        </is>
      </c>
      <c r="B2" s="3" t="inlineStr">
        <is>
          <t>Einnahme</t>
        </is>
      </c>
      <c r="C2" s="5" t="n">
        <v>0.19</v>
      </c>
      <c r="D2" s="15" t="inlineStr">
        <is>
          <t>Ja</t>
        </is>
      </c>
      <c r="E2" s="3" t="inlineStr">
        <is>
          <t>Standard-Steuersatz 19% USt</t>
        </is>
      </c>
    </row>
    <row r="3">
      <c r="A3" s="7" t="inlineStr">
        <is>
          <t>Warenverkauf</t>
        </is>
      </c>
      <c r="B3" s="7" t="inlineStr">
        <is>
          <t>Einnahme</t>
        </is>
      </c>
      <c r="C3" s="8" t="n">
        <v>0.19</v>
      </c>
      <c r="D3" s="17" t="inlineStr">
        <is>
          <t>Ja</t>
        </is>
      </c>
      <c r="E3" s="7" t="inlineStr">
        <is>
          <t>Für Warenlieferungen im Inland</t>
        </is>
      </c>
    </row>
    <row r="4">
      <c r="A4" s="3" t="inlineStr">
        <is>
          <t>Fahrtkosten</t>
        </is>
      </c>
      <c r="B4" s="3" t="inlineStr">
        <is>
          <t>Ausgabe</t>
        </is>
      </c>
      <c r="C4" s="5" t="n">
        <v>0.07000000000000001</v>
      </c>
      <c r="D4" s="15" t="inlineStr">
        <is>
          <t>Ja</t>
        </is>
      </c>
      <c r="E4" s="3" t="inlineStr">
        <is>
          <t>Ermäßigter Satz für ÖPNV/Bahn; PKW ggf. 0%</t>
        </is>
      </c>
    </row>
    <row r="5">
      <c r="A5" s="7" t="inlineStr">
        <is>
          <t>Bürobedarf</t>
        </is>
      </c>
      <c r="B5" s="7" t="inlineStr">
        <is>
          <t>Ausgabe</t>
        </is>
      </c>
      <c r="C5" s="8" t="n">
        <v>0.19</v>
      </c>
      <c r="D5" s="17" t="inlineStr">
        <is>
          <t>Ja</t>
        </is>
      </c>
      <c r="E5" s="7" t="inlineStr">
        <is>
          <t>Voll abziehbare Betriebsausgabe</t>
        </is>
      </c>
    </row>
    <row r="6">
      <c r="A6" s="3" t="inlineStr">
        <is>
          <t>Miete</t>
        </is>
      </c>
      <c r="B6" s="3" t="inlineStr">
        <is>
          <t>Ausgabe</t>
        </is>
      </c>
      <c r="C6" s="5" t="n">
        <v>0.19</v>
      </c>
      <c r="D6" s="15" t="inlineStr">
        <is>
          <t>Ja</t>
        </is>
      </c>
      <c r="E6" s="3" t="inlineStr">
        <is>
          <t>Gewerbliche Miete, USt-pflichtig</t>
        </is>
      </c>
    </row>
    <row r="7">
      <c r="A7" s="7" t="inlineStr">
        <is>
          <t>Telefon/Internet</t>
        </is>
      </c>
      <c r="B7" s="7" t="inlineStr">
        <is>
          <t>Ausgabe</t>
        </is>
      </c>
      <c r="C7" s="8" t="n">
        <v>0.19</v>
      </c>
      <c r="D7" s="17" t="inlineStr">
        <is>
          <t>Ja</t>
        </is>
      </c>
      <c r="E7" s="7" t="inlineStr">
        <is>
          <t>Anteilig privat/geschäftlich beachten</t>
        </is>
      </c>
    </row>
    <row r="8">
      <c r="A8" s="3" t="inlineStr">
        <is>
          <t>Bewirtung</t>
        </is>
      </c>
      <c r="B8" s="3" t="inlineStr">
        <is>
          <t>Ausgabe</t>
        </is>
      </c>
      <c r="C8" s="5" t="n">
        <v>0.19</v>
      </c>
      <c r="D8" s="15" t="inlineStr">
        <is>
          <t>Ja</t>
        </is>
      </c>
      <c r="E8" s="3" t="inlineStr">
        <is>
          <t>Nur 70% steuerlich abziehbar</t>
        </is>
      </c>
    </row>
    <row r="9">
      <c r="A9" s="7" t="inlineStr">
        <is>
          <t>Fortbildung</t>
        </is>
      </c>
      <c r="B9" s="7" t="inlineStr">
        <is>
          <t>Ausgabe</t>
        </is>
      </c>
      <c r="C9" s="8" t="n">
        <v>0.19</v>
      </c>
      <c r="D9" s="17" t="inlineStr">
        <is>
          <t>Ja</t>
        </is>
      </c>
      <c r="E9" s="7" t="inlineStr">
        <is>
          <t>Vollständig abziehbare Betriebsausgabe</t>
        </is>
      </c>
    </row>
    <row r="10">
      <c r="A10" s="3" t="inlineStr">
        <is>
          <t>Sonstiges</t>
        </is>
      </c>
      <c r="B10" s="3" t="inlineStr">
        <is>
          <t>Beides</t>
        </is>
      </c>
      <c r="C10" s="5" t="n">
        <v>0.19</v>
      </c>
      <c r="D10" s="15" t="inlineStr">
        <is>
          <t>Ja</t>
        </is>
      </c>
      <c r="E10" s="3" t="inlineStr">
        <is>
          <t>Bitte Kategorie bei Buchung konkretisieren</t>
        </is>
      </c>
    </row>
    <row r="11"/>
    <row r="12">
      <c r="A12" s="26" t="inlineStr">
        <is>
          <t>Formel-Beispiel (in EÜR_2026, Spalte H):</t>
        </is>
      </c>
    </row>
    <row r="13">
      <c r="A13" s="27">
        <f>VLOOKUP(C2,Kategorie_Liste!$A$2:$E$10,3,FALSCH)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68" customWidth="1" min="2" max="2"/>
  </cols>
  <sheetData>
    <row r="1" ht="28" customHeight="1">
      <c r="A1" s="12" t="inlineStr">
        <is>
          <t>Hinweise &amp; Anleitung – EÜR Vorlage 2026</t>
        </is>
      </c>
    </row>
    <row r="2" ht="38" customHeight="1">
      <c r="A2" s="28" t="inlineStr">
        <is>
          <t>ABSCHNITT</t>
        </is>
      </c>
      <c r="B2" s="28" t="inlineStr">
        <is>
          <t>ERKLÄRUNG</t>
        </is>
      </c>
    </row>
    <row r="3" ht="38" customHeight="1">
      <c r="A3" s="29" t="inlineStr">
        <is>
          <t>Was ist die EÜR?</t>
        </is>
      </c>
      <c r="B3" s="30" t="inlineStr">
        <is>
          <t>Die Einnahmenüberschussrechnung (EÜR) ist eine vereinfachte Gewinnermittlung für Freiberufler und Kleingewerbetreibende in Deutschland (§ 4 Abs. 3 EStG).</t>
        </is>
      </c>
    </row>
    <row r="4" ht="38" customHeight="1">
      <c r="A4" s="29" t="inlineStr">
        <is>
          <t>Netto vs. Brutto</t>
        </is>
      </c>
      <c r="B4" s="31" t="inlineStr">
        <is>
          <t>Netto = Betrag ohne Umsatzsteuer. Brutto = Netto + USt. In der EÜR werden grundsätzlich Nettobeträge ausgewiesen.</t>
        </is>
      </c>
    </row>
    <row r="5" ht="38" customHeight="1">
      <c r="A5" s="29" t="inlineStr">
        <is>
          <t>Wann 19% USt?</t>
        </is>
      </c>
      <c r="B5" s="30" t="inlineStr">
        <is>
          <t>Der Regelsteuersatz von 19% gilt für die meisten Lieferungen und sonstigen Leistungen im Inland (§ 12 Abs. 1 UStG).</t>
        </is>
      </c>
    </row>
    <row r="6" ht="38" customHeight="1">
      <c r="A6" s="29" t="inlineStr">
        <is>
          <t>Wann 7% USt?</t>
        </is>
      </c>
      <c r="B6" s="31" t="inlineStr">
        <is>
          <t>Der ermäßigte Steuersatz von 7% gilt u.a. für Lebensmittel, Bücher, öffentliche Verkehrsmittel (§ 12 Abs. 2 UStG).</t>
        </is>
      </c>
    </row>
    <row r="7" ht="38" customHeight="1">
      <c r="A7" s="29" t="inlineStr">
        <is>
          <t>Wie Belege erfassen?</t>
        </is>
      </c>
      <c r="B7" s="30" t="inlineStr">
        <is>
          <t>Jeden Beleg mit Datum, Belegnummer, Kategorie, Betrag und Zahlungsart erfassen. Originalbelege mindestens 10 Jahre aufbewahren (GoBD).</t>
        </is>
      </c>
    </row>
    <row r="8" ht="38" customHeight="1">
      <c r="A8" s="29" t="inlineStr">
        <is>
          <t>Zahlungseingang/-ausgang</t>
        </is>
      </c>
      <c r="B8" s="31" t="inlineStr">
        <is>
          <t>Im Feld "Zahlung" mit "ja" bestätigen, sobald der Betrag tatsächlich geflossen ist. Bei "nein" ist der Posten noch offen.</t>
        </is>
      </c>
    </row>
    <row r="9" ht="38" customHeight="1">
      <c r="A9" s="29" t="inlineStr">
        <is>
          <t>Kleinunternehmerregelung</t>
        </is>
      </c>
      <c r="B9" s="30" t="inlineStr">
        <is>
          <t>Wer die Kleinunternehmerregelung nutzt (§ 19 UStG, Vorjahresumsatz ≤ 25.000 €), weist keine USt aus. In diesem Fall USt-Satz = 0 setzen.</t>
        </is>
      </c>
    </row>
    <row r="10" ht="38" customHeight="1">
      <c r="A10" s="29" t="inlineStr">
        <is>
          <t>Kategorien</t>
        </is>
      </c>
      <c r="B10" s="31" t="inlineStr">
        <is>
          <t>Nutzen Sie die Kategorie_Liste für einheitliche Buchungskategorien. Die Dropdowns im Blatt EÜR_2026 sind mit der Liste verknüpft.</t>
        </is>
      </c>
    </row>
    <row r="11" ht="38" customHeight="1">
      <c r="A11" s="29" t="inlineStr">
        <is>
          <t>Auswertung</t>
        </is>
      </c>
      <c r="B11" s="30" t="inlineStr">
        <is>
          <t>Das Blatt "Auswertung" zeigt automatisch Monats- und Jahreskennzahlen sowie Diagramme – keine manuelle Dateneingabe nötig.</t>
        </is>
      </c>
    </row>
    <row r="12" ht="38" customHeight="1">
      <c r="A12" s="29" t="inlineStr">
        <is>
          <t>DSGVO-Hinweis</t>
        </is>
      </c>
      <c r="B12" s="31" t="inlineStr">
        <is>
          <t>Kundendaten (Name, Adresse) dürfen nur im erforderlichen Umfang gespeichert werden. Beachten Sie die Datenschutz-Grundverordnung (DSGVO/GDPR).</t>
        </is>
      </c>
    </row>
    <row r="13" ht="38" customHeight="1">
      <c r="A13" s="29" t="inlineStr">
        <is>
          <t>Kein Steuerberater-Ersatz</t>
        </is>
      </c>
      <c r="B13" s="30" t="inlineStr">
        <is>
          <t>Diese Vorlage ersetzt keine steuerliche Beratung. Bei Unklarheiten wenden Sie sich an einen zugelassenen Steuerberater oder das zuständige Finanzamt.</t>
        </is>
      </c>
    </row>
    <row r="14" ht="38" customHeight="1">
      <c r="A14" s="29" t="inlineStr">
        <is>
          <t>Haftungsausschluss</t>
        </is>
      </c>
      <c r="B14" s="31" t="inlineStr">
        <is>
          <t>Die Vorlage wird ohne Gewähr bereitgestellt. Für steuerliche Richtigkeit und Vollständigkeit übernimmt der Ersteller keine Haftung.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2026-05-30T14:39:57Z</dcterms:created>
  <dcterms:modified xmlns:dcterms="http://purl.org/dc/terms/" xmlns:xsi="http://www.w3.org/2001/XMLSchema-instance" xsi:type="dcterms:W3CDTF">2026-05-30T14:39:57Z</dcterms:modified>
</cp:coreProperties>
</file>