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en_BWA" sheetId="1" state="visible" r:id="rId1"/>
    <sheet xmlns:r="http://schemas.openxmlformats.org/officeDocument/2006/relationships" name="BWA_Auswertung" sheetId="2" state="visible" r:id="rId2"/>
    <sheet xmlns:r="http://schemas.openxmlformats.org/officeDocument/2006/relationships" name="Stammdaten_Parameter" sheetId="3" state="visible" r:id="rId3"/>
    <sheet xmlns:r="http://schemas.openxmlformats.org/officeDocument/2006/relationships" name="Hinwei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\€"/>
  </numFmts>
  <fonts count="7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ourier New"/>
      <sz val="9"/>
    </font>
  </fonts>
  <fills count="7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right" vertical="center"/>
    </xf>
    <xf numFmtId="164" fontId="3" fillId="2" borderId="1" applyAlignment="1" pivotButton="0" quotePrefix="0" xfId="0">
      <alignment horizontal="right" vertical="center"/>
    </xf>
    <xf numFmtId="10" fontId="3" fillId="2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right" vertical="center"/>
    </xf>
    <xf numFmtId="10" fontId="3" fillId="5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center" vertical="center" wrapText="1"/>
    </xf>
    <xf numFmtId="0" fontId="0" fillId="6" borderId="1" pivotButton="0" quotePrefix="0" xfId="0"/>
    <xf numFmtId="164" fontId="5" fillId="6" borderId="1" applyAlignment="1" pivotButton="0" quotePrefix="0" xfId="0">
      <alignment horizontal="right" vertical="center"/>
    </xf>
    <xf numFmtId="10" fontId="5" fillId="6" borderId="1" applyAlignment="1" pivotButton="0" quotePrefix="0" xfId="0">
      <alignment horizontal="right" vertical="center"/>
    </xf>
    <xf numFmtId="0" fontId="4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/>
    </xf>
    <xf numFmtId="3" fontId="3" fillId="5" borderId="1" applyAlignment="1" pivotButton="0" quotePrefix="0" xfId="0">
      <alignment horizontal="right" vertical="center"/>
    </xf>
    <xf numFmtId="3" fontId="3" fillId="2" borderId="1" applyAlignment="1" pivotButton="0" quotePrefix="0" xfId="0">
      <alignment horizontal="right" vertical="center"/>
    </xf>
    <xf numFmtId="10" fontId="3" fillId="4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2">
    <dxf>
      <font>
        <name val="Calibri"/>
        <b val="1"/>
        <color rgb="00FFFFFF"/>
        <sz val="10"/>
      </font>
      <fill>
        <patternFill patternType="solid">
          <fgColor rgb="0022C55E"/>
        </patternFill>
      </fill>
    </dxf>
    <dxf>
      <font>
        <name val="Calibri"/>
        <b val="1"/>
        <color rgb="00FFFFFF"/>
        <sz val="10"/>
      </font>
      <fill>
        <patternFill patternType="solid">
          <fgColor rgb="00DC26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und Betriebsergebnis nach Monat</a:t>
            </a:r>
          </a:p>
        </rich>
      </tx>
    </title>
    <plotArea>
      <lineChart>
        <grouping val="standard"/>
        <ser>
          <idx val="0"/>
          <order val="0"/>
          <tx>
            <strRef>
              <f>'Daten_BWA'!E2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'Daten_BWA'!$A$3:$A$12</f>
            </numRef>
          </cat>
          <val>
            <numRef>
              <f>'Daten_BWA'!$E$3:$E$12</f>
            </numRef>
          </val>
        </ser>
        <ser>
          <idx val="1"/>
          <order val="1"/>
          <tx>
            <strRef>
              <f>'Daten_BWA'!P2</f>
            </strRef>
          </tx>
          <spPr>
            <a:ln xmlns:a="http://schemas.openxmlformats.org/drawingml/2006/main" w="25000">
              <a:solidFill>
                <a:srgbClr val="DC262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'Daten_BWA'!$A$3:$A$12</f>
            </numRef>
          </cat>
          <val>
            <numRef>
              <f>'Daten_BWA'!$P$3:$P$12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Kostenblöcke pro Monat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'Daten_BWA'!G2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'Daten_BWA'!$A$3:$A$12</f>
            </numRef>
          </cat>
          <val>
            <numRef>
              <f>'Daten_BWA'!$G$3:$G$12</f>
            </numRef>
          </val>
        </ser>
        <ser>
          <idx val="1"/>
          <order val="1"/>
          <tx>
            <strRef>
              <f>'Daten_BWA'!H2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'Daten_BWA'!$A$3:$A$12</f>
            </numRef>
          </cat>
          <val>
            <numRef>
              <f>'Daten_BWA'!$H$3:$H$12</f>
            </numRef>
          </val>
        </ser>
        <ser>
          <idx val="2"/>
          <order val="2"/>
          <tx>
            <strRef>
              <f>'Daten_BWA'!K2</f>
            </strRef>
          </tx>
          <spPr>
            <a:solidFill xmlns:a="http://schemas.openxmlformats.org/drawingml/2006/main">
              <a:srgbClr val="FBBF24"/>
            </a:solidFill>
            <a:ln xmlns:a="http://schemas.openxmlformats.org/drawingml/2006/main">
              <a:prstDash val="solid"/>
            </a:ln>
          </spPr>
          <cat>
            <numRef>
              <f>'Daten_BWA'!$A$3:$A$12</f>
            </numRef>
          </cat>
          <val>
            <numRef>
              <f>'Daten_BWA'!$K$3:$K$12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Kostenstruktur Januar 2026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'Daten_BWA'!$G$2:$N$2</f>
            </numRef>
          </cat>
          <val>
            <numRef>
              <f>'Daten_BWA'!$G$3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'Daten_BWA'!$G$2:$N$2</f>
            </numRef>
          </cat>
          <val>
            <numRef>
              <f>'Daten_BWA'!$H$3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'Daten_BWA'!$G$2:$N$2</f>
            </numRef>
          </cat>
          <val>
            <numRef>
              <f>'Daten_BWA'!$I$3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'Daten_BWA'!$G$2:$N$2</f>
            </numRef>
          </cat>
          <val>
            <numRef>
              <f>'Daten_BWA'!$J$3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'Daten_BWA'!$G$2:$N$2</f>
            </numRef>
          </cat>
          <val>
            <numRef>
              <f>'Daten_BWA'!$K$3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'Daten_BWA'!$G$2:$N$2</f>
            </numRef>
          </cat>
          <val>
            <numRef>
              <f>'Daten_BWA'!$L$3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'Daten_BWA'!$G$2:$N$2</f>
            </numRef>
          </cat>
          <val>
            <numRef>
              <f>'Daten_BWA'!$M$3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'Daten_BWA'!$G$2:$N$2</f>
            </numRef>
          </cat>
          <val>
            <numRef>
              <f>'Daten_BWA'!$N$3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6</col>
      <colOff>0</colOff>
      <row>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17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6</col>
      <colOff>0</colOff>
      <row>33</row>
      <rowOff>0</rowOff>
    </from>
    <ext cx="504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3"/>
  <sheetViews>
    <sheetView workbookViewId="0">
      <pane xSplit="4" ySplit="2" topLeftCell="E3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" customWidth="1" min="1" max="1"/>
    <col width="6" customWidth="1" min="2" max="2"/>
    <col width="24" customWidth="1" min="3" max="3"/>
    <col width="16" customWidth="1" min="4" max="4"/>
    <col width="18" customWidth="1" min="5" max="5"/>
    <col width="18" customWidth="1" min="6" max="6"/>
    <col width="16" customWidth="1" min="7" max="7"/>
    <col width="16" customWidth="1" min="8" max="8"/>
    <col width="14" customWidth="1" min="9" max="9"/>
    <col width="14" customWidth="1" min="10" max="10"/>
    <col width="22" customWidth="1" min="11" max="11"/>
    <col width="14" customWidth="1" min="12" max="12"/>
    <col width="10" customWidth="1" min="13" max="13"/>
    <col width="20" customWidth="1" min="14" max="14"/>
    <col width="18" customWidth="1" min="15" max="15"/>
    <col width="18" customWidth="1" min="16" max="16"/>
    <col width="20" customWidth="1" min="17" max="17"/>
  </cols>
  <sheetData>
    <row r="1" ht="30" customHeight="1">
      <c r="A1" s="1" t="inlineStr">
        <is>
          <t>BWA – Betriebswirtschaftliche Auswertung 2026</t>
        </is>
      </c>
    </row>
    <row r="2" ht="36" customHeight="1">
      <c r="A2" s="2" t="inlineStr">
        <is>
          <t>Monat</t>
        </is>
      </c>
      <c r="B2" s="2" t="inlineStr">
        <is>
          <t>Jahr</t>
        </is>
      </c>
      <c r="C2" s="2" t="inlineStr">
        <is>
          <t>Mandant / Unternehmen</t>
        </is>
      </c>
      <c r="D2" s="2" t="inlineStr">
        <is>
          <t>Standort</t>
        </is>
      </c>
      <c r="E2" s="2" t="inlineStr">
        <is>
          <t>Umsatzerlöse netto</t>
        </is>
      </c>
      <c r="F2" s="2" t="inlineStr">
        <is>
          <t>Sonst. betr. Erträge</t>
        </is>
      </c>
      <c r="G2" s="2" t="inlineStr">
        <is>
          <t>Materialaufwand</t>
        </is>
      </c>
      <c r="H2" s="2" t="inlineStr">
        <is>
          <t>Personalaufwand</t>
        </is>
      </c>
      <c r="I2" s="2" t="inlineStr">
        <is>
          <t>Miete / Leasing</t>
        </is>
      </c>
      <c r="J2" s="2" t="inlineStr">
        <is>
          <t>Versicherungen</t>
        </is>
      </c>
      <c r="K2" s="2" t="inlineStr">
        <is>
          <t>Sonst. betr. Aufwendungen</t>
        </is>
      </c>
      <c r="L2" s="2" t="inlineStr">
        <is>
          <t>Abschreibungen</t>
        </is>
      </c>
      <c r="M2" s="2" t="inlineStr">
        <is>
          <t>Zinsen</t>
        </is>
      </c>
      <c r="N2" s="2" t="inlineStr">
        <is>
          <t>Steuerl. Rückstellungen</t>
        </is>
      </c>
      <c r="O2" s="2" t="inlineStr">
        <is>
          <t>Umsatzsteuer (19%)</t>
        </is>
      </c>
      <c r="P2" s="2" t="inlineStr">
        <is>
          <t>Betriebsergebnis</t>
        </is>
      </c>
      <c r="Q2" s="2" t="inlineStr">
        <is>
          <t>Umsatzrentabilität %</t>
        </is>
      </c>
    </row>
    <row r="3">
      <c r="A3" s="3" t="inlineStr">
        <is>
          <t>Januar</t>
        </is>
      </c>
      <c r="B3" s="3" t="n">
        <v>2026</v>
      </c>
      <c r="C3" s="3" t="inlineStr">
        <is>
          <t>Muster GmbH</t>
        </is>
      </c>
      <c r="D3" s="3" t="inlineStr">
        <is>
          <t>Berlin</t>
        </is>
      </c>
      <c r="E3" s="4" t="n">
        <v>98500</v>
      </c>
      <c r="F3" s="4" t="n">
        <v>1200</v>
      </c>
      <c r="G3" s="4" t="n">
        <v>26000</v>
      </c>
      <c r="H3" s="4" t="n">
        <v>28000</v>
      </c>
      <c r="I3" s="4" t="n">
        <v>4200</v>
      </c>
      <c r="J3" s="4" t="n">
        <v>800</v>
      </c>
      <c r="K3" s="4" t="n">
        <v>5500</v>
      </c>
      <c r="L3" s="4" t="n">
        <v>2200</v>
      </c>
      <c r="M3" s="4" t="n">
        <v>450</v>
      </c>
      <c r="N3" s="4" t="n">
        <v>1500</v>
      </c>
      <c r="O3" s="5">
        <f>IF(E3&gt;0,E3*19%,0)</f>
        <v/>
      </c>
      <c r="P3" s="5">
        <f>SUM(E3:F3)-G3-H3-I3-J3-K3-L3-M3-N3-O3</f>
        <v/>
      </c>
      <c r="Q3" s="6">
        <f>IF(E3&gt;0,P3/E3,0)</f>
        <v/>
      </c>
    </row>
    <row r="4">
      <c r="A4" s="7" t="inlineStr">
        <is>
          <t>Februar</t>
        </is>
      </c>
      <c r="B4" s="7" t="n">
        <v>2026</v>
      </c>
      <c r="C4" s="7" t="inlineStr">
        <is>
          <t>Muster GmbH</t>
        </is>
      </c>
      <c r="D4" s="7" t="inlineStr">
        <is>
          <t>München</t>
        </is>
      </c>
      <c r="E4" s="4" t="n">
        <v>45200</v>
      </c>
      <c r="F4" s="4" t="n">
        <v>800</v>
      </c>
      <c r="G4" s="4" t="n">
        <v>13500</v>
      </c>
      <c r="H4" s="4" t="n">
        <v>22000</v>
      </c>
      <c r="I4" s="4" t="n">
        <v>4200</v>
      </c>
      <c r="J4" s="4" t="n">
        <v>800</v>
      </c>
      <c r="K4" s="4" t="n">
        <v>8200</v>
      </c>
      <c r="L4" s="4" t="n">
        <v>2200</v>
      </c>
      <c r="M4" s="4" t="n">
        <v>450</v>
      </c>
      <c r="N4" s="4" t="n">
        <v>1500</v>
      </c>
      <c r="O4" s="8">
        <f>IF(E4&gt;0,E4*19%,0)</f>
        <v/>
      </c>
      <c r="P4" s="8">
        <f>SUM(E4:F4)-G4-H4-I4-J4-K4-L4-M4-N4-O4</f>
        <v/>
      </c>
      <c r="Q4" s="9">
        <f>IF(E4&gt;0,P4/E4,0)</f>
        <v/>
      </c>
    </row>
    <row r="5">
      <c r="A5" s="3" t="inlineStr">
        <is>
          <t>März</t>
        </is>
      </c>
      <c r="B5" s="3" t="n">
        <v>2026</v>
      </c>
      <c r="C5" s="3" t="inlineStr">
        <is>
          <t>Muster GmbH</t>
        </is>
      </c>
      <c r="D5" s="3" t="inlineStr">
        <is>
          <t>Hamburg</t>
        </is>
      </c>
      <c r="E5" s="4" t="n">
        <v>112300</v>
      </c>
      <c r="F5" s="4" t="n">
        <v>1500</v>
      </c>
      <c r="G5" s="4" t="n">
        <v>30000</v>
      </c>
      <c r="H5" s="4" t="n">
        <v>31000</v>
      </c>
      <c r="I5" s="4" t="n">
        <v>4200</v>
      </c>
      <c r="J5" s="4" t="n">
        <v>800</v>
      </c>
      <c r="K5" s="4" t="n">
        <v>4800</v>
      </c>
      <c r="L5" s="4" t="n">
        <v>2200</v>
      </c>
      <c r="M5" s="4" t="n">
        <v>450</v>
      </c>
      <c r="N5" s="4" t="n">
        <v>1500</v>
      </c>
      <c r="O5" s="5">
        <f>IF(E5&gt;0,E5*19%,0)</f>
        <v/>
      </c>
      <c r="P5" s="5">
        <f>SUM(E5:F5)-G5-H5-I5-J5-K5-L5-M5-N5-O5</f>
        <v/>
      </c>
      <c r="Q5" s="6">
        <f>IF(E5&gt;0,P5/E5,0)</f>
        <v/>
      </c>
    </row>
    <row r="6">
      <c r="A6" s="7" t="inlineStr">
        <is>
          <t>April</t>
        </is>
      </c>
      <c r="B6" s="7" t="n">
        <v>2026</v>
      </c>
      <c r="C6" s="7" t="inlineStr">
        <is>
          <t>Muster GmbH</t>
        </is>
      </c>
      <c r="D6" s="7" t="inlineStr">
        <is>
          <t>Köln</t>
        </is>
      </c>
      <c r="E6" s="4" t="n">
        <v>87600</v>
      </c>
      <c r="F6" s="4" t="n">
        <v>1100</v>
      </c>
      <c r="G6" s="4" t="n">
        <v>22000</v>
      </c>
      <c r="H6" s="4" t="n">
        <v>26000</v>
      </c>
      <c r="I6" s="4" t="n">
        <v>4200</v>
      </c>
      <c r="J6" s="4" t="n">
        <v>800</v>
      </c>
      <c r="K6" s="4" t="n">
        <v>6300</v>
      </c>
      <c r="L6" s="4" t="n">
        <v>2200</v>
      </c>
      <c r="M6" s="4" t="n">
        <v>450</v>
      </c>
      <c r="N6" s="4" t="n">
        <v>1500</v>
      </c>
      <c r="O6" s="8">
        <f>IF(E6&gt;0,E6*19%,0)</f>
        <v/>
      </c>
      <c r="P6" s="8">
        <f>SUM(E6:F6)-G6-H6-I6-J6-K6-L6-M6-N6-O6</f>
        <v/>
      </c>
      <c r="Q6" s="9">
        <f>IF(E6&gt;0,P6/E6,0)</f>
        <v/>
      </c>
    </row>
    <row r="7">
      <c r="A7" s="3" t="inlineStr">
        <is>
          <t>Mai</t>
        </is>
      </c>
      <c r="B7" s="3" t="n">
        <v>2026</v>
      </c>
      <c r="C7" s="3" t="inlineStr">
        <is>
          <t>Muster GmbH</t>
        </is>
      </c>
      <c r="D7" s="3" t="inlineStr">
        <is>
          <t>Frankfurt</t>
        </is>
      </c>
      <c r="E7" s="4" t="n">
        <v>134700</v>
      </c>
      <c r="F7" s="4" t="n">
        <v>2000</v>
      </c>
      <c r="G7" s="4" t="n">
        <v>37000</v>
      </c>
      <c r="H7" s="4" t="n">
        <v>39000</v>
      </c>
      <c r="I7" s="4" t="n">
        <v>4200</v>
      </c>
      <c r="J7" s="4" t="n">
        <v>800</v>
      </c>
      <c r="K7" s="4" t="n">
        <v>5200</v>
      </c>
      <c r="L7" s="4" t="n">
        <v>2200</v>
      </c>
      <c r="M7" s="4" t="n">
        <v>450</v>
      </c>
      <c r="N7" s="4" t="n">
        <v>1500</v>
      </c>
      <c r="O7" s="5">
        <f>IF(E7&gt;0,E7*19%,0)</f>
        <v/>
      </c>
      <c r="P7" s="5">
        <f>SUM(E7:F7)-G7-H7-I7-J7-K7-L7-M7-N7-O7</f>
        <v/>
      </c>
      <c r="Q7" s="6">
        <f>IF(E7&gt;0,P7/E7,0)</f>
        <v/>
      </c>
    </row>
    <row r="8">
      <c r="A8" s="7" t="inlineStr">
        <is>
          <t>Juni</t>
        </is>
      </c>
      <c r="B8" s="7" t="n">
        <v>2026</v>
      </c>
      <c r="C8" s="7" t="inlineStr">
        <is>
          <t>Muster GmbH</t>
        </is>
      </c>
      <c r="D8" s="7" t="inlineStr">
        <is>
          <t>Stuttgart</t>
        </is>
      </c>
      <c r="E8" s="4" t="n">
        <v>76400</v>
      </c>
      <c r="F8" s="4" t="n">
        <v>900</v>
      </c>
      <c r="G8" s="4" t="n">
        <v>19000</v>
      </c>
      <c r="H8" s="4" t="n">
        <v>24000</v>
      </c>
      <c r="I8" s="4" t="n">
        <v>4200</v>
      </c>
      <c r="J8" s="4" t="n">
        <v>800</v>
      </c>
      <c r="K8" s="4" t="n">
        <v>9100</v>
      </c>
      <c r="L8" s="4" t="n">
        <v>2200</v>
      </c>
      <c r="M8" s="4" t="n">
        <v>450</v>
      </c>
      <c r="N8" s="4" t="n">
        <v>1500</v>
      </c>
      <c r="O8" s="8">
        <f>IF(E8&gt;0,E8*19%,0)</f>
        <v/>
      </c>
      <c r="P8" s="8">
        <f>SUM(E8:F8)-G8-H8-I8-J8-K8-L8-M8-N8-O8</f>
        <v/>
      </c>
      <c r="Q8" s="9">
        <f>IF(E8&gt;0,P8/E8,0)</f>
        <v/>
      </c>
    </row>
    <row r="9">
      <c r="A9" s="3" t="inlineStr">
        <is>
          <t>Juli</t>
        </is>
      </c>
      <c r="B9" s="3" t="n">
        <v>2026</v>
      </c>
      <c r="C9" s="3" t="inlineStr">
        <is>
          <t>Muster GmbH</t>
        </is>
      </c>
      <c r="D9" s="3" t="inlineStr">
        <is>
          <t>Düsseldorf</t>
        </is>
      </c>
      <c r="E9" s="4" t="n">
        <v>121500</v>
      </c>
      <c r="F9" s="4" t="n">
        <v>1800</v>
      </c>
      <c r="G9" s="4" t="n">
        <v>32000</v>
      </c>
      <c r="H9" s="4" t="n">
        <v>34000</v>
      </c>
      <c r="I9" s="4" t="n">
        <v>4200</v>
      </c>
      <c r="J9" s="4" t="n">
        <v>800</v>
      </c>
      <c r="K9" s="4" t="n">
        <v>4600</v>
      </c>
      <c r="L9" s="4" t="n">
        <v>2200</v>
      </c>
      <c r="M9" s="4" t="n">
        <v>450</v>
      </c>
      <c r="N9" s="4" t="n">
        <v>1500</v>
      </c>
      <c r="O9" s="5">
        <f>IF(E9&gt;0,E9*19%,0)</f>
        <v/>
      </c>
      <c r="P9" s="5">
        <f>SUM(E9:F9)-G9-H9-I9-J9-K9-L9-M9-N9-O9</f>
        <v/>
      </c>
      <c r="Q9" s="6">
        <f>IF(E9&gt;0,P9/E9,0)</f>
        <v/>
      </c>
    </row>
    <row r="10">
      <c r="A10" s="7" t="inlineStr">
        <is>
          <t>August</t>
        </is>
      </c>
      <c r="B10" s="7" t="n">
        <v>2026</v>
      </c>
      <c r="C10" s="7" t="inlineStr">
        <is>
          <t>Muster GmbH</t>
        </is>
      </c>
      <c r="D10" s="7" t="inlineStr">
        <is>
          <t>Leipzig</t>
        </is>
      </c>
      <c r="E10" s="4" t="n">
        <v>55300</v>
      </c>
      <c r="F10" s="4" t="n">
        <v>700</v>
      </c>
      <c r="G10" s="4" t="n">
        <v>17000</v>
      </c>
      <c r="H10" s="4" t="n">
        <v>20000</v>
      </c>
      <c r="I10" s="4" t="n">
        <v>4200</v>
      </c>
      <c r="J10" s="4" t="n">
        <v>800</v>
      </c>
      <c r="K10" s="4" t="n">
        <v>11000</v>
      </c>
      <c r="L10" s="4" t="n">
        <v>2200</v>
      </c>
      <c r="M10" s="4" t="n">
        <v>450</v>
      </c>
      <c r="N10" s="4" t="n">
        <v>1500</v>
      </c>
      <c r="O10" s="8">
        <f>IF(E10&gt;0,E10*19%,0)</f>
        <v/>
      </c>
      <c r="P10" s="8">
        <f>SUM(E10:F10)-G10-H10-I10-J10-K10-L10-M10-N10-O10</f>
        <v/>
      </c>
      <c r="Q10" s="9">
        <f>IF(E10&gt;0,P10/E10,0)</f>
        <v/>
      </c>
    </row>
    <row r="11">
      <c r="A11" s="3" t="inlineStr">
        <is>
          <t>September</t>
        </is>
      </c>
      <c r="B11" s="3" t="n">
        <v>2026</v>
      </c>
      <c r="C11" s="3" t="inlineStr">
        <is>
          <t>Muster GmbH</t>
        </is>
      </c>
      <c r="D11" s="3" t="inlineStr">
        <is>
          <t>Berlin</t>
        </is>
      </c>
      <c r="E11" s="4" t="n">
        <v>139800</v>
      </c>
      <c r="F11" s="4" t="n">
        <v>2200</v>
      </c>
      <c r="G11" s="4" t="n">
        <v>38000</v>
      </c>
      <c r="H11" s="4" t="n">
        <v>42000</v>
      </c>
      <c r="I11" s="4" t="n">
        <v>4200</v>
      </c>
      <c r="J11" s="4" t="n">
        <v>800</v>
      </c>
      <c r="K11" s="4" t="n">
        <v>3900</v>
      </c>
      <c r="L11" s="4" t="n">
        <v>2200</v>
      </c>
      <c r="M11" s="4" t="n">
        <v>450</v>
      </c>
      <c r="N11" s="4" t="n">
        <v>1500</v>
      </c>
      <c r="O11" s="5">
        <f>IF(E11&gt;0,E11*19%,0)</f>
        <v/>
      </c>
      <c r="P11" s="5">
        <f>SUM(E11:F11)-G11-H11-I11-J11-K11-L11-M11-N11-O11</f>
        <v/>
      </c>
      <c r="Q11" s="6">
        <f>IF(E11&gt;0,P11/E11,0)</f>
        <v/>
      </c>
    </row>
    <row r="12">
      <c r="A12" s="7" t="inlineStr">
        <is>
          <t>Oktober</t>
        </is>
      </c>
      <c r="B12" s="7" t="n">
        <v>2026</v>
      </c>
      <c r="C12" s="7" t="inlineStr">
        <is>
          <t>Muster GmbH</t>
        </is>
      </c>
      <c r="D12" s="7" t="inlineStr">
        <is>
          <t>München</t>
        </is>
      </c>
      <c r="E12" s="4" t="n">
        <v>68900</v>
      </c>
      <c r="F12" s="4" t="n">
        <v>1000</v>
      </c>
      <c r="G12" s="4" t="n">
        <v>19500</v>
      </c>
      <c r="H12" s="4" t="n">
        <v>23000</v>
      </c>
      <c r="I12" s="4" t="n">
        <v>4200</v>
      </c>
      <c r="J12" s="4" t="n">
        <v>800</v>
      </c>
      <c r="K12" s="4" t="n">
        <v>8700</v>
      </c>
      <c r="L12" s="4" t="n">
        <v>2200</v>
      </c>
      <c r="M12" s="4" t="n">
        <v>450</v>
      </c>
      <c r="N12" s="4" t="n">
        <v>1500</v>
      </c>
      <c r="O12" s="8">
        <f>IF(E12&gt;0,E12*19%,0)</f>
        <v/>
      </c>
      <c r="P12" s="8">
        <f>SUM(E12:F12)-G12-H12-I12-J12-K12-L12-M12-N12-O12</f>
        <v/>
      </c>
      <c r="Q12" s="9">
        <f>IF(E12&gt;0,P12/E12,0)</f>
        <v/>
      </c>
    </row>
    <row r="13">
      <c r="A13" s="10" t="inlineStr">
        <is>
          <t>GESAMT</t>
        </is>
      </c>
      <c r="B13" s="11" t="n"/>
      <c r="C13" s="11" t="n"/>
      <c r="D13" s="11" t="n"/>
      <c r="E13" s="12">
        <f>SUM(E3:E12)</f>
        <v/>
      </c>
      <c r="F13" s="12">
        <f>SUM(F3:F12)</f>
        <v/>
      </c>
      <c r="G13" s="12">
        <f>SUM(G3:G12)</f>
        <v/>
      </c>
      <c r="H13" s="12">
        <f>SUM(H3:H12)</f>
        <v/>
      </c>
      <c r="I13" s="12">
        <f>SUM(I3:I12)</f>
        <v/>
      </c>
      <c r="J13" s="12">
        <f>SUM(J3:J12)</f>
        <v/>
      </c>
      <c r="K13" s="12">
        <f>SUM(K3:K12)</f>
        <v/>
      </c>
      <c r="L13" s="12">
        <f>SUM(L3:L12)</f>
        <v/>
      </c>
      <c r="M13" s="12">
        <f>SUM(M3:M12)</f>
        <v/>
      </c>
      <c r="N13" s="12">
        <f>SUM(N3:N12)</f>
        <v/>
      </c>
      <c r="O13" s="12">
        <f>SUM(O3:O12)</f>
        <v/>
      </c>
      <c r="P13" s="12">
        <f>SUM(P3:P12)</f>
        <v/>
      </c>
      <c r="Q13" s="13">
        <f>AVERAGE(Q3:Q12)</f>
        <v/>
      </c>
    </row>
  </sheetData>
  <mergeCells count="1">
    <mergeCell ref="A1:Q1"/>
  </mergeCells>
  <conditionalFormatting sqref="P3:P12">
    <cfRule type="expression" priority="1" dxfId="0" stopIfTrue="1">
      <formula>P3&gt;0</formula>
    </cfRule>
    <cfRule type="expression" priority="2" dxfId="1" stopIfTrue="1">
      <formula>P3&lt;0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22" customWidth="1" min="2" max="2"/>
    <col width="18" customWidth="1" min="3" max="3"/>
    <col width="18" customWidth="1" min="4" max="4"/>
    <col width="18" customWidth="1" min="5" max="5"/>
  </cols>
  <sheetData>
    <row r="1" ht="30" customHeight="1">
      <c r="A1" s="1" t="inlineStr">
        <is>
          <t>BWA-Auswertung – Management-Übersicht 2026</t>
        </is>
      </c>
    </row>
    <row r="2" ht="24" customHeight="1">
      <c r="A2" s="2" t="inlineStr">
        <is>
          <t>Kennzahlen-Übersicht</t>
        </is>
      </c>
      <c r="B2" s="27" t="n"/>
      <c r="C2" s="27" t="n"/>
      <c r="D2" s="27" t="n"/>
      <c r="E2" s="28" t="n"/>
    </row>
    <row r="3" ht="22" customHeight="1">
      <c r="A3" s="10" t="inlineStr">
        <is>
          <t>Kennzahl</t>
        </is>
      </c>
      <c r="B3" s="10" t="inlineStr">
        <is>
          <t>Wert</t>
        </is>
      </c>
      <c r="C3" s="10" t="inlineStr">
        <is>
          <t>Einheit</t>
        </is>
      </c>
      <c r="D3" s="10" t="inlineStr">
        <is>
          <t>Bewertung</t>
        </is>
      </c>
      <c r="E3" s="10" t="inlineStr">
        <is>
          <t>Hinweis</t>
        </is>
      </c>
    </row>
    <row r="4">
      <c r="A4" s="14" t="inlineStr">
        <is>
          <t>Gesamtumsatz (netto)</t>
        </is>
      </c>
      <c r="B4" s="5">
        <f>SUM(Daten_BWA!E3:E12)</f>
        <v/>
      </c>
      <c r="C4" s="3" t="inlineStr">
        <is>
          <t>€</t>
        </is>
      </c>
      <c r="D4" s="3">
        <f>IF(B4&gt;800000,"sehr gut",IF(B4&gt;500000,"gut","prüfen"))</f>
        <v/>
      </c>
      <c r="E4" s="15" t="inlineStr"/>
    </row>
    <row r="5">
      <c r="A5" s="16" t="inlineStr">
        <is>
          <t>Gesamtbetriebsergebnis</t>
        </is>
      </c>
      <c r="B5" s="8">
        <f>SUM(Daten_BWA!P3:P12)</f>
        <v/>
      </c>
      <c r="C5" s="7" t="inlineStr">
        <is>
          <t>€</t>
        </is>
      </c>
      <c r="D5" s="7">
        <f>IF(B5&gt;0,"positiv","kritisch")</f>
        <v/>
      </c>
      <c r="E5" s="17" t="inlineStr"/>
    </row>
    <row r="6">
      <c r="A6" s="14" t="inlineStr">
        <is>
          <t>Ø Umsatzrentabilität</t>
        </is>
      </c>
      <c r="B6" s="6">
        <f>AVERAGE(Daten_BWA!Q3:Q12)</f>
        <v/>
      </c>
      <c r="C6" s="3" t="inlineStr">
        <is>
          <t>%</t>
        </is>
      </c>
      <c r="D6" s="3">
        <f>IF(B6&gt;0,05,"gut",IF(B6&gt;0,"akzeptabel","kritisch"))</f>
        <v/>
      </c>
      <c r="E6" s="15" t="inlineStr"/>
    </row>
    <row r="7">
      <c r="A7" s="16" t="inlineStr">
        <is>
          <t>Höchster Monatsumsatz</t>
        </is>
      </c>
      <c r="B7" s="8">
        <f>MAX(Daten_BWA!E3:E12)</f>
        <v/>
      </c>
      <c r="C7" s="7" t="inlineStr">
        <is>
          <t>€</t>
        </is>
      </c>
      <c r="D7" s="7" t="inlineStr">
        <is>
          <t>–</t>
        </is>
      </c>
      <c r="E7" s="17" t="inlineStr"/>
    </row>
    <row r="8">
      <c r="A8" s="14" t="inlineStr">
        <is>
          <t>Niedrigstes Betriebsergebnis</t>
        </is>
      </c>
      <c r="B8" s="5">
        <f>MIN(Daten_BWA!P3:P12)</f>
        <v/>
      </c>
      <c r="C8" s="3" t="inlineStr">
        <is>
          <t>€</t>
        </is>
      </c>
      <c r="D8" s="3">
        <f>IF(B8&lt;0,"kritisch","positiv")</f>
        <v/>
      </c>
      <c r="E8" s="15" t="inlineStr"/>
    </row>
    <row r="9">
      <c r="A9" s="16" t="inlineStr">
        <is>
          <t>Anzahl positiver Monate</t>
        </is>
      </c>
      <c r="B9" s="18">
        <f>COUNTIF(Daten_BWA!P3:P12,"&gt;0")</f>
        <v/>
      </c>
      <c r="C9" s="7" t="inlineStr">
        <is>
          <t>Anzahl</t>
        </is>
      </c>
      <c r="D9" s="7" t="inlineStr">
        <is>
          <t>–</t>
        </is>
      </c>
      <c r="E9" s="17" t="inlineStr">
        <is>
          <t>Monate mit positivem Ergebnis</t>
        </is>
      </c>
    </row>
    <row r="10">
      <c r="A10" s="14" t="inlineStr">
        <is>
          <t>Anzahl kritischer Monate</t>
        </is>
      </c>
      <c r="B10" s="19">
        <f>COUNTIF(Daten_BWA!P3:P12,"&lt;0")</f>
        <v/>
      </c>
      <c r="C10" s="3" t="inlineStr">
        <is>
          <t>Anzahl</t>
        </is>
      </c>
      <c r="D10" s="3" t="inlineStr">
        <is>
          <t>–</t>
        </is>
      </c>
      <c r="E10" s="15" t="inlineStr">
        <is>
          <t>Monate mit negativem Ergebnis</t>
        </is>
      </c>
    </row>
    <row r="11">
      <c r="A11" s="16" t="inlineStr">
        <is>
          <t>Gesamtmaterialaufwand</t>
        </is>
      </c>
      <c r="B11" s="8">
        <f>SUM(Daten_BWA!G3:G12)</f>
        <v/>
      </c>
      <c r="C11" s="7" t="inlineStr">
        <is>
          <t>€</t>
        </is>
      </c>
      <c r="D11" s="7" t="inlineStr">
        <is>
          <t>–</t>
        </is>
      </c>
      <c r="E11" s="17" t="inlineStr"/>
    </row>
    <row r="12">
      <c r="A12" s="14" t="inlineStr">
        <is>
          <t>Gesamtpersonalaufwand</t>
        </is>
      </c>
      <c r="B12" s="5">
        <f>SUM(Daten_BWA!H3:H12)</f>
        <v/>
      </c>
      <c r="C12" s="3" t="inlineStr">
        <is>
          <t>€</t>
        </is>
      </c>
      <c r="D12" s="3" t="inlineStr">
        <is>
          <t>–</t>
        </is>
      </c>
      <c r="E12" s="15" t="inlineStr"/>
    </row>
    <row r="13">
      <c r="A13" s="16" t="inlineStr">
        <is>
          <t>Gesamtmiete / Leasing</t>
        </is>
      </c>
      <c r="B13" s="8">
        <f>SUM(Daten_BWA!I3:I12)</f>
        <v/>
      </c>
      <c r="C13" s="7" t="inlineStr">
        <is>
          <t>€</t>
        </is>
      </c>
      <c r="D13" s="7" t="inlineStr">
        <is>
          <t>–</t>
        </is>
      </c>
      <c r="E13" s="17" t="inlineStr"/>
    </row>
    <row r="14"/>
    <row r="15" ht="22" customHeight="1">
      <c r="A15" s="2" t="inlineStr">
        <is>
          <t>Monats-Ampelbewertung</t>
        </is>
      </c>
      <c r="B15" s="27" t="n"/>
      <c r="C15" s="27" t="n"/>
      <c r="D15" s="27" t="n"/>
      <c r="E15" s="28" t="n"/>
    </row>
    <row r="16">
      <c r="A16" s="10" t="inlineStr">
        <is>
          <t>Monat</t>
        </is>
      </c>
      <c r="B16" s="10" t="inlineStr">
        <is>
          <t>Umsatzerlöse</t>
        </is>
      </c>
      <c r="C16" s="10" t="inlineStr">
        <is>
          <t>Betriebsergebnis</t>
        </is>
      </c>
      <c r="D16" s="10" t="inlineStr">
        <is>
          <t>Rentabilität %</t>
        </is>
      </c>
      <c r="E16" s="10" t="inlineStr">
        <is>
          <t>Status</t>
        </is>
      </c>
    </row>
    <row r="17">
      <c r="A17" s="3">
        <f>Daten_BWA!A3</f>
        <v/>
      </c>
      <c r="B17" s="5">
        <f>Daten_BWA!E3</f>
        <v/>
      </c>
      <c r="C17" s="5">
        <f>Daten_BWA!P3</f>
        <v/>
      </c>
      <c r="D17" s="6">
        <f>Daten_BWA!Q3</f>
        <v/>
      </c>
      <c r="E17" s="3">
        <f>IF(C17&gt;0,"✔ positiv","✘ kritisch")</f>
        <v/>
      </c>
    </row>
    <row r="18">
      <c r="A18" s="7">
        <f>Daten_BWA!A4</f>
        <v/>
      </c>
      <c r="B18" s="8">
        <f>Daten_BWA!E4</f>
        <v/>
      </c>
      <c r="C18" s="8">
        <f>Daten_BWA!P4</f>
        <v/>
      </c>
      <c r="D18" s="9">
        <f>Daten_BWA!Q4</f>
        <v/>
      </c>
      <c r="E18" s="7">
        <f>IF(C18&gt;0,"✔ positiv","✘ kritisch")</f>
        <v/>
      </c>
    </row>
    <row r="19">
      <c r="A19" s="3">
        <f>Daten_BWA!A5</f>
        <v/>
      </c>
      <c r="B19" s="5">
        <f>Daten_BWA!E5</f>
        <v/>
      </c>
      <c r="C19" s="5">
        <f>Daten_BWA!P5</f>
        <v/>
      </c>
      <c r="D19" s="6">
        <f>Daten_BWA!Q5</f>
        <v/>
      </c>
      <c r="E19" s="3">
        <f>IF(C19&gt;0,"✔ positiv","✘ kritisch")</f>
        <v/>
      </c>
    </row>
    <row r="20">
      <c r="A20" s="7">
        <f>Daten_BWA!A6</f>
        <v/>
      </c>
      <c r="B20" s="8">
        <f>Daten_BWA!E6</f>
        <v/>
      </c>
      <c r="C20" s="8">
        <f>Daten_BWA!P6</f>
        <v/>
      </c>
      <c r="D20" s="9">
        <f>Daten_BWA!Q6</f>
        <v/>
      </c>
      <c r="E20" s="7">
        <f>IF(C20&gt;0,"✔ positiv","✘ kritisch")</f>
        <v/>
      </c>
    </row>
    <row r="21">
      <c r="A21" s="3">
        <f>Daten_BWA!A7</f>
        <v/>
      </c>
      <c r="B21" s="5">
        <f>Daten_BWA!E7</f>
        <v/>
      </c>
      <c r="C21" s="5">
        <f>Daten_BWA!P7</f>
        <v/>
      </c>
      <c r="D21" s="6">
        <f>Daten_BWA!Q7</f>
        <v/>
      </c>
      <c r="E21" s="3">
        <f>IF(C21&gt;0,"✔ positiv","✘ kritisch")</f>
        <v/>
      </c>
    </row>
    <row r="22">
      <c r="A22" s="7">
        <f>Daten_BWA!A8</f>
        <v/>
      </c>
      <c r="B22" s="8">
        <f>Daten_BWA!E8</f>
        <v/>
      </c>
      <c r="C22" s="8">
        <f>Daten_BWA!P8</f>
        <v/>
      </c>
      <c r="D22" s="9">
        <f>Daten_BWA!Q8</f>
        <v/>
      </c>
      <c r="E22" s="7">
        <f>IF(C22&gt;0,"✔ positiv","✘ kritisch")</f>
        <v/>
      </c>
    </row>
    <row r="23">
      <c r="A23" s="3">
        <f>Daten_BWA!A9</f>
        <v/>
      </c>
      <c r="B23" s="5">
        <f>Daten_BWA!E9</f>
        <v/>
      </c>
      <c r="C23" s="5">
        <f>Daten_BWA!P9</f>
        <v/>
      </c>
      <c r="D23" s="6">
        <f>Daten_BWA!Q9</f>
        <v/>
      </c>
      <c r="E23" s="3">
        <f>IF(C23&gt;0,"✔ positiv","✘ kritisch")</f>
        <v/>
      </c>
    </row>
    <row r="24">
      <c r="A24" s="7">
        <f>Daten_BWA!A10</f>
        <v/>
      </c>
      <c r="B24" s="8">
        <f>Daten_BWA!E10</f>
        <v/>
      </c>
      <c r="C24" s="8">
        <f>Daten_BWA!P10</f>
        <v/>
      </c>
      <c r="D24" s="9">
        <f>Daten_BWA!Q10</f>
        <v/>
      </c>
      <c r="E24" s="7">
        <f>IF(C24&gt;0,"✔ positiv","✘ kritisch")</f>
        <v/>
      </c>
    </row>
    <row r="25">
      <c r="A25" s="3">
        <f>Daten_BWA!A11</f>
        <v/>
      </c>
      <c r="B25" s="5">
        <f>Daten_BWA!E11</f>
        <v/>
      </c>
      <c r="C25" s="5">
        <f>Daten_BWA!P11</f>
        <v/>
      </c>
      <c r="D25" s="6">
        <f>Daten_BWA!Q11</f>
        <v/>
      </c>
      <c r="E25" s="3">
        <f>IF(C25&gt;0,"✔ positiv","✘ kritisch")</f>
        <v/>
      </c>
    </row>
    <row r="26">
      <c r="A26" s="7">
        <f>Daten_BWA!A12</f>
        <v/>
      </c>
      <c r="B26" s="8">
        <f>Daten_BWA!E12</f>
        <v/>
      </c>
      <c r="C26" s="8">
        <f>Daten_BWA!P12</f>
        <v/>
      </c>
      <c r="D26" s="9">
        <f>Daten_BWA!Q12</f>
        <v/>
      </c>
      <c r="E26" s="7">
        <f>IF(C26&gt;0,"✔ positiv","✘ kritisch")</f>
        <v/>
      </c>
    </row>
  </sheetData>
  <mergeCells count="3">
    <mergeCell ref="A1:E1"/>
    <mergeCell ref="A2:E2"/>
    <mergeCell ref="A15:E15"/>
  </mergeCells>
  <conditionalFormatting sqref="C17:C26">
    <cfRule type="expression" priority="1" dxfId="0" stopIfTrue="1">
      <formula>C17&gt;0</formula>
    </cfRule>
    <cfRule type="expression" priority="2" dxfId="1" stopIfTrue="1">
      <formula>C17&lt;0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20" customWidth="1" min="3" max="3"/>
    <col width="18" customWidth="1" min="4" max="4"/>
  </cols>
  <sheetData>
    <row r="1" ht="28" customHeight="1">
      <c r="A1" s="1" t="inlineStr">
        <is>
          <t>Stammdaten &amp; Parameter – BWA-Vorlage</t>
        </is>
      </c>
    </row>
    <row r="2" ht="28" customHeight="1">
      <c r="A2" s="2" t="inlineStr">
        <is>
          <t>Kostenart</t>
        </is>
      </c>
      <c r="B2" s="2" t="inlineStr">
        <is>
          <t>Kontenrahmen / BWA-Position</t>
        </is>
      </c>
      <c r="C2" s="2" t="inlineStr">
        <is>
          <t>Kategorie</t>
        </is>
      </c>
      <c r="D2" s="2" t="inlineStr">
        <is>
          <t>Standardwert / Satz</t>
        </is>
      </c>
    </row>
    <row r="3">
      <c r="A3" s="15" t="inlineStr">
        <is>
          <t>Umsatzsteuer</t>
        </is>
      </c>
      <c r="B3" s="15" t="inlineStr">
        <is>
          <t>Erlöskonten / SKR03 8400</t>
        </is>
      </c>
      <c r="C3" s="15" t="inlineStr">
        <is>
          <t>Steuer</t>
        </is>
      </c>
      <c r="D3" s="20" t="n">
        <v>0.19</v>
      </c>
    </row>
    <row r="4">
      <c r="A4" s="17" t="inlineStr">
        <is>
          <t>Materialaufwand</t>
        </is>
      </c>
      <c r="B4" s="17" t="inlineStr">
        <is>
          <t>Aufwandskonten / SKR03 3000</t>
        </is>
      </c>
      <c r="C4" s="17" t="inlineStr">
        <is>
          <t>Kosten</t>
        </is>
      </c>
      <c r="D4" s="20" t="n">
        <v>0</v>
      </c>
    </row>
    <row r="5">
      <c r="A5" s="15" t="inlineStr">
        <is>
          <t>Personalaufwand</t>
        </is>
      </c>
      <c r="B5" s="15" t="inlineStr">
        <is>
          <t>Aufwandskonten / SKR03 4100</t>
        </is>
      </c>
      <c r="C5" s="15" t="inlineStr">
        <is>
          <t>Kosten</t>
        </is>
      </c>
      <c r="D5" s="20" t="n">
        <v>0</v>
      </c>
    </row>
    <row r="6">
      <c r="A6" s="17" t="inlineStr">
        <is>
          <t>Miete / Leasing</t>
        </is>
      </c>
      <c r="B6" s="17" t="inlineStr">
        <is>
          <t>Aufwandskonten / SKR03 4210</t>
        </is>
      </c>
      <c r="C6" s="17" t="inlineStr">
        <is>
          <t>Kosten</t>
        </is>
      </c>
      <c r="D6" s="20" t="n">
        <v>0</v>
      </c>
    </row>
    <row r="7">
      <c r="A7" s="15" t="inlineStr">
        <is>
          <t>Versicherungen</t>
        </is>
      </c>
      <c r="B7" s="15" t="inlineStr">
        <is>
          <t>Aufwandskonten / SKR03 4360</t>
        </is>
      </c>
      <c r="C7" s="15" t="inlineStr">
        <is>
          <t>Kosten</t>
        </is>
      </c>
      <c r="D7" s="20" t="n">
        <v>0</v>
      </c>
    </row>
    <row r="8">
      <c r="A8" s="17" t="inlineStr">
        <is>
          <t>Sonst. betriebliche Aufwend.</t>
        </is>
      </c>
      <c r="B8" s="17" t="inlineStr">
        <is>
          <t>Aufwandskonten / SKR03 4900</t>
        </is>
      </c>
      <c r="C8" s="17" t="inlineStr">
        <is>
          <t>Kosten</t>
        </is>
      </c>
      <c r="D8" s="20" t="n">
        <v>0</v>
      </c>
    </row>
    <row r="9">
      <c r="A9" s="15" t="inlineStr">
        <is>
          <t>Abschreibungen</t>
        </is>
      </c>
      <c r="B9" s="15" t="inlineStr">
        <is>
          <t>Aufwandskonten / SKR03 4830</t>
        </is>
      </c>
      <c r="C9" s="15" t="inlineStr">
        <is>
          <t>Kosten</t>
        </is>
      </c>
      <c r="D9" s="20" t="n">
        <v>0</v>
      </c>
    </row>
    <row r="10">
      <c r="A10" s="17" t="inlineStr">
        <is>
          <t>Zinsen</t>
        </is>
      </c>
      <c r="B10" s="17" t="inlineStr">
        <is>
          <t>Finanzkonten / SKR03 2100</t>
        </is>
      </c>
      <c r="C10" s="17" t="inlineStr">
        <is>
          <t>Finanzierung</t>
        </is>
      </c>
      <c r="D10" s="20" t="n">
        <v>0</v>
      </c>
    </row>
    <row r="11">
      <c r="A11" s="15" t="inlineStr">
        <is>
          <t>Steuerliche Rückstellungen</t>
        </is>
      </c>
      <c r="B11" s="15" t="inlineStr">
        <is>
          <t>Rückstellungen / SKR03 3040</t>
        </is>
      </c>
      <c r="C11" s="15" t="inlineStr">
        <is>
          <t>Steuer</t>
        </is>
      </c>
      <c r="D11" s="20" t="n">
        <v>0</v>
      </c>
    </row>
    <row r="12">
      <c r="A12" s="17" t="inlineStr">
        <is>
          <t>Gewerbesteuer-Hebesatz</t>
        </is>
      </c>
      <c r="B12" s="17" t="inlineStr">
        <is>
          <t>Finanzamt / SKR03 7610</t>
        </is>
      </c>
      <c r="C12" s="17" t="inlineStr">
        <is>
          <t>Steuer</t>
        </is>
      </c>
      <c r="D12" s="20" t="n">
        <v>0.035</v>
      </c>
    </row>
    <row r="13">
      <c r="A13" s="15" t="inlineStr">
        <is>
          <t>Körperschaftsteuer</t>
        </is>
      </c>
      <c r="B13" s="15" t="inlineStr">
        <is>
          <t>Finanzamt / SKR03 7600</t>
        </is>
      </c>
      <c r="C13" s="15" t="inlineStr">
        <is>
          <t>Steuer</t>
        </is>
      </c>
      <c r="D13" s="20" t="n">
        <v>0.15</v>
      </c>
    </row>
    <row r="14">
      <c r="A14" s="17" t="inlineStr">
        <is>
          <t>Solidaritätszuschlag</t>
        </is>
      </c>
      <c r="B14" s="17" t="inlineStr">
        <is>
          <t>Finanzamt</t>
        </is>
      </c>
      <c r="C14" s="17" t="inlineStr">
        <is>
          <t>Steuer</t>
        </is>
      </c>
      <c r="D14" s="20" t="n">
        <v>0.055</v>
      </c>
    </row>
    <row r="15">
      <c r="A15" s="15" t="inlineStr">
        <is>
          <t>Schwellenwert Rentabilität</t>
        </is>
      </c>
      <c r="B15" s="15" t="inlineStr">
        <is>
          <t>Managementkennzahl</t>
        </is>
      </c>
      <c r="C15" s="15" t="inlineStr">
        <is>
          <t>Controlling</t>
        </is>
      </c>
      <c r="D15" s="20" t="n">
        <v>0.05</v>
      </c>
    </row>
    <row r="16">
      <c r="A16" s="17" t="inlineStr">
        <is>
          <t>Mindestumsatz (Monat)</t>
        </is>
      </c>
      <c r="B16" s="17" t="inlineStr">
        <is>
          <t>Planungskennzahl</t>
        </is>
      </c>
      <c r="C16" s="17" t="inlineStr">
        <is>
          <t>Controlling</t>
        </is>
      </c>
      <c r="D16" s="4" t="n">
        <v>50000</v>
      </c>
    </row>
    <row r="17"/>
    <row r="18" ht="22" customHeight="1">
      <c r="A18" s="10" t="inlineStr">
        <is>
          <t>Beispiel-Formeln für Nachschlagefunktionen</t>
        </is>
      </c>
      <c r="B18" s="27" t="n"/>
      <c r="C18" s="27" t="n"/>
      <c r="D18" s="28" t="n"/>
    </row>
    <row r="19">
      <c r="A19" s="14" t="inlineStr">
        <is>
          <t>Steuersatz Umsatzsteuer (Lookup)</t>
        </is>
      </c>
      <c r="B19" s="21">
        <f>VLOOKUP("Umsatzsteuer",Stammdaten_Parameter!A3:D16,4,FALSCH)</f>
        <v/>
      </c>
      <c r="C19" s="28" t="n"/>
      <c r="D19" s="15" t="inlineStr">
        <is>
          <t>Gibt 19% zurück</t>
        </is>
      </c>
    </row>
    <row r="20">
      <c r="A20" s="16" t="inlineStr">
        <is>
          <t>Schwellenwertprüfung BE</t>
        </is>
      </c>
      <c r="B20" s="21">
        <f>IF(Daten_BWA!P3&gt;0,"positiv","kritisch")</f>
        <v/>
      </c>
      <c r="C20" s="28" t="n"/>
      <c r="D20" s="17" t="inlineStr">
        <is>
          <t>Ampelbewertung</t>
        </is>
      </c>
    </row>
    <row r="21">
      <c r="A21" s="14" t="inlineStr">
        <is>
          <t>Mindestumsatz unterschritten?</t>
        </is>
      </c>
      <c r="B21" s="21">
        <f>IF(Daten_BWA!E3&lt;VLOOKUP("Mindestumsatz (Monat)",Stammdaten_Parameter!A3:D16,4,FALSCH),"Ziel nicht erreicht","OK")</f>
        <v/>
      </c>
      <c r="C21" s="28" t="n"/>
      <c r="D21" s="15" t="inlineStr">
        <is>
          <t>Planvergleich</t>
        </is>
      </c>
    </row>
  </sheetData>
  <mergeCells count="5">
    <mergeCell ref="A1:D1"/>
    <mergeCell ref="A18:D18"/>
    <mergeCell ref="B19:C19"/>
    <mergeCell ref="B20:C20"/>
    <mergeCell ref="B21:C2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8" customWidth="1" min="1" max="1"/>
    <col width="70" customWidth="1" min="2" max="2"/>
    <col width="22" customWidth="1" min="3" max="3"/>
  </cols>
  <sheetData>
    <row r="1" ht="30" customHeight="1">
      <c r="A1" s="1" t="inlineStr">
        <is>
          <t>Hinweise &amp; Anleitung – BWA-Excel-Vorlage</t>
        </is>
      </c>
    </row>
    <row r="2" ht="22" customHeight="1">
      <c r="A2" s="2" t="inlineStr">
        <is>
          <t>BEREICH</t>
        </is>
      </c>
      <c r="B2" s="2" t="inlineStr">
        <is>
          <t>BESCHREIBUNG</t>
        </is>
      </c>
      <c r="C2" s="2" t="inlineStr">
        <is>
          <t>WICHTIG</t>
        </is>
      </c>
    </row>
    <row r="3" ht="18" customHeight="1">
      <c r="A3" s="16" t="inlineStr">
        <is>
          <t>Daten_BWA</t>
        </is>
      </c>
      <c r="B3" s="22" t="inlineStr">
        <is>
          <t>Haupteingabeblatt für monatliche BWA-Werte. Pro Monat eine Zeile.</t>
        </is>
      </c>
      <c r="C3" s="7" t="inlineStr"/>
    </row>
    <row r="4" ht="18" customHeight="1">
      <c r="A4" s="15" t="inlineStr"/>
      <c r="B4" s="23" t="inlineStr">
        <is>
          <t>Gelbe Felder (Eingabefelder) bitte manuell mit den Ist-Werten befüllen.</t>
        </is>
      </c>
      <c r="C4" s="24" t="inlineStr">
        <is>
          <t>⚠ Manuelle Eingabe</t>
        </is>
      </c>
    </row>
    <row r="5" ht="18" customHeight="1">
      <c r="A5" s="17" t="inlineStr"/>
      <c r="B5" s="22" t="inlineStr">
        <is>
          <t>Spalten O–Q (Umsatzsteuer, Betriebsergebnis, Rentabilität) werden automatisch berechnet.</t>
        </is>
      </c>
      <c r="C5" s="7" t="inlineStr">
        <is>
          <t>✔ Automatisch</t>
        </is>
      </c>
    </row>
    <row r="6" ht="18" customHeight="1">
      <c r="A6" s="15" t="inlineStr"/>
      <c r="B6" s="23" t="inlineStr">
        <is>
          <t>Betriebsergebnis = Umsatz + sonst. Erträge – alle Kosten inkl. USt.</t>
        </is>
      </c>
      <c r="C6" s="3" t="inlineStr">
        <is>
          <t>Formel</t>
        </is>
      </c>
    </row>
    <row r="7" ht="18" customHeight="1">
      <c r="A7" s="17" t="inlineStr"/>
      <c r="B7" s="22" t="inlineStr">
        <is>
          <t>Umsatzrentabilität = Betriebsergebnis / Umsatzerlöse netto × 100</t>
        </is>
      </c>
      <c r="C7" s="7" t="inlineStr">
        <is>
          <t>Kennzahl</t>
        </is>
      </c>
    </row>
    <row r="8" ht="18" customHeight="1">
      <c r="A8" s="15" t="inlineStr"/>
      <c r="B8" s="23" t="inlineStr">
        <is>
          <t>Grün markierte BE-Werte = positiv | Rot = negatives Ergebnis (kritisch)</t>
        </is>
      </c>
      <c r="C8" s="3" t="inlineStr">
        <is>
          <t>Ampel</t>
        </is>
      </c>
    </row>
    <row r="9" ht="18" customHeight="1">
      <c r="A9" s="16" t="inlineStr">
        <is>
          <t>BWA_Auswertung</t>
        </is>
      </c>
      <c r="B9" s="22" t="inlineStr">
        <is>
          <t>Zusammenfassung aller Kennzahlen mit automatischer Berechnung.</t>
        </is>
      </c>
      <c r="C9" s="7" t="inlineStr"/>
    </row>
    <row r="10" ht="18" customHeight="1">
      <c r="A10" s="15" t="inlineStr"/>
      <c r="B10" s="23" t="inlineStr">
        <is>
          <t>Enthält KPI-Kacheln, Monatsamplbewertung und 3 Diagramme.</t>
        </is>
      </c>
      <c r="C10" s="3" t="inlineStr">
        <is>
          <t>Dashboard</t>
        </is>
      </c>
    </row>
    <row r="11" ht="18" customHeight="1">
      <c r="A11" s="17" t="inlineStr"/>
      <c r="B11" s="22" t="inlineStr">
        <is>
          <t>Liniendiagramm: Verlauf Umsatz und Betriebsergebnis über alle Monate.</t>
        </is>
      </c>
      <c r="C11" s="7" t="inlineStr">
        <is>
          <t>Diagramm 1</t>
        </is>
      </c>
    </row>
    <row r="12" ht="18" customHeight="1">
      <c r="A12" s="15" t="inlineStr"/>
      <c r="B12" s="23" t="inlineStr">
        <is>
          <t>Säulendiagramm: Vergleich der Kostenblöcke Material / Personal / Sonstiges.</t>
        </is>
      </c>
      <c r="C12" s="3" t="inlineStr">
        <is>
          <t>Diagramm 2</t>
        </is>
      </c>
    </row>
    <row r="13" ht="18" customHeight="1">
      <c r="A13" s="17" t="inlineStr"/>
      <c r="B13" s="22" t="inlineStr">
        <is>
          <t>Tortendiagramm: Kostenstruktur Januar 2026 als Überblick.</t>
        </is>
      </c>
      <c r="C13" s="7" t="inlineStr">
        <is>
          <t>Diagramm 3</t>
        </is>
      </c>
    </row>
    <row r="14" ht="18" customHeight="1">
      <c r="A14" s="25" t="inlineStr">
        <is>
          <t>Stammdaten_Parameter</t>
        </is>
      </c>
      <c r="B14" s="23" t="inlineStr">
        <is>
          <t>Steuerliche und betriebliche Parameter (Steuersätze, Schwellenwerte).</t>
        </is>
      </c>
      <c r="C14" s="3" t="inlineStr"/>
    </row>
    <row r="15" ht="18" customHeight="1">
      <c r="A15" s="17" t="inlineStr"/>
      <c r="B15" s="22" t="inlineStr">
        <is>
          <t>Enthält SKR03-Kontenrahmen-Zuordnung für Kostenarten.</t>
        </is>
      </c>
      <c r="C15" s="7" t="inlineStr">
        <is>
          <t>Kontenrahmen</t>
        </is>
      </c>
    </row>
    <row r="16" ht="18" customHeight="1">
      <c r="A16" s="15" t="inlineStr"/>
      <c r="B16" s="23" t="inlineStr">
        <is>
          <t>SVERWEIS()-Beispiele für die Anbindung an Daten_BWA.</t>
        </is>
      </c>
      <c r="C16" s="3" t="inlineStr">
        <is>
          <t>Formeln</t>
        </is>
      </c>
    </row>
    <row r="17" ht="18" customHeight="1">
      <c r="A17" s="17" t="inlineStr"/>
      <c r="B17" s="22" t="inlineStr">
        <is>
          <t>Steuersätze und Schwellenwerte können hier zentral angepasst werden.</t>
        </is>
      </c>
      <c r="C17" s="26" t="inlineStr">
        <is>
          <t>⚠ Änderbar</t>
        </is>
      </c>
    </row>
    <row r="18" ht="18" customHeight="1">
      <c r="A18" s="14" t="inlineStr">
        <is>
          <t>Allgemeine Hinweise</t>
        </is>
      </c>
      <c r="B18" s="23" t="inlineStr">
        <is>
          <t>Keine Zeilen oder Spalten innerhalb der Datenbereiche löschen.</t>
        </is>
      </c>
      <c r="C18" s="24" t="inlineStr">
        <is>
          <t>⚠ Achtung</t>
        </is>
      </c>
    </row>
    <row r="19" ht="18" customHeight="1">
      <c r="A19" s="17" t="inlineStr"/>
      <c r="B19" s="22" t="inlineStr">
        <is>
          <t>Neue Monate: Zeile am Ende von Daten_BWA hinzufügen, Formeln per Autofill kopieren.</t>
        </is>
      </c>
      <c r="C19" s="7" t="inlineStr">
        <is>
          <t>Erweiterung</t>
        </is>
      </c>
    </row>
    <row r="20" ht="18" customHeight="1">
      <c r="A20" s="15" t="inlineStr"/>
      <c r="B20" s="23" t="inlineStr">
        <is>
          <t>Alle Beträge in Euro (€), netto ohne Umsatzsteuer – außer Spalte O (USt. separat).</t>
        </is>
      </c>
      <c r="C20" s="3" t="inlineStr">
        <is>
          <t>Währung</t>
        </is>
      </c>
    </row>
    <row r="21" ht="18" customHeight="1">
      <c r="A21" s="17" t="inlineStr"/>
      <c r="B21" s="22" t="inlineStr">
        <is>
          <t>Dieses Template eignet sich für kleine bis mittlere GmbHs nach deutschem HGB.</t>
        </is>
      </c>
      <c r="C21" s="7" t="inlineStr">
        <is>
          <t>Zielgruppe</t>
        </is>
      </c>
    </row>
    <row r="22" ht="18" customHeight="1">
      <c r="A22" s="15" t="inlineStr"/>
      <c r="B22" s="23" t="inlineStr">
        <is>
          <t>Stand: Mai 2026 | Vorlage basiert auf SKR03 Standardkontenrahmen.</t>
        </is>
      </c>
      <c r="C22" s="3" t="inlineStr">
        <is>
          <t>Version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2026-05-30T14:11:52Z</dcterms:created>
  <dcterms:modified xmlns:dcterms="http://purl.org/dc/terms/" xmlns:xsi="http://www.w3.org/2001/XMLSchema-instance" xsi:type="dcterms:W3CDTF">2026-05-30T14:11:52Z</dcterms:modified>
</cp:coreProperties>
</file>